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0"/>
  <workbookPr filterPrivacy="1" defaultThemeVersion="166925"/>
  <xr:revisionPtr revIDLastSave="1" documentId="13_ncr:1_{E18F80D2-16D1-48DC-9046-27E5F7670BC5}" xr6:coauthVersionLast="47" xr6:coauthVersionMax="47" xr10:uidLastSave="{2D697870-F4DF-431E-94C0-6ACE751EEA75}"/>
  <bookViews>
    <workbookView xWindow="33720" yWindow="-120" windowWidth="29040" windowHeight="17520" firstSheet="1" activeTab="1" xr2:uid="{AF4F46CC-CB5F-4844-B8AE-9B996B870CDD}"/>
  </bookViews>
  <sheets>
    <sheet name="Marketing Dashboard" sheetId="4" r:id="rId1"/>
    <sheet name="Enrollment Dashboard" sheetId="2" r:id="rId2"/>
    <sheet name="CURRENT STUDENTS" sheetId="1" r:id="rId3"/>
    <sheet name="NEW ENROLLMENT" sheetId="3" r:id="rId4"/>
    <sheet name="Data" sheetId="5" r:id="rId5"/>
    <sheet name="Instructions" sheetId="6" r:id="rId6"/>
  </sheets>
  <calcPr calcId="191028" iterateDelta="0"/>
  <pivotCaches>
    <pivotCache cacheId="2280" r:id="rId7"/>
    <pivotCache cacheId="228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2" l="1"/>
  <c r="I33" i="2"/>
  <c r="I31" i="2"/>
  <c r="I30" i="2"/>
  <c r="I29" i="2"/>
  <c r="I28" i="2"/>
  <c r="I27" i="2"/>
  <c r="I26" i="2"/>
  <c r="I25" i="2"/>
  <c r="I24" i="2"/>
  <c r="I23" i="2"/>
  <c r="E25" i="2"/>
  <c r="G15" i="1" l="1"/>
  <c r="G16" i="1"/>
  <c r="G17" i="1"/>
  <c r="G18" i="1"/>
  <c r="G19" i="1"/>
  <c r="G5" i="1"/>
  <c r="G20" i="1"/>
  <c r="G21" i="1"/>
  <c r="G6" i="1"/>
  <c r="G22" i="1"/>
  <c r="G8" i="1"/>
  <c r="G23" i="1"/>
  <c r="G9" i="1"/>
  <c r="G24" i="1"/>
  <c r="G25" i="1"/>
  <c r="G26" i="1"/>
  <c r="G27" i="1"/>
  <c r="G28" i="1"/>
  <c r="G29" i="1"/>
  <c r="G30" i="1"/>
  <c r="G31" i="1"/>
  <c r="G32" i="1"/>
  <c r="G10" i="1"/>
  <c r="G11" i="1"/>
  <c r="G12" i="1"/>
  <c r="G13" i="1"/>
  <c r="G33" i="1"/>
  <c r="G34" i="1"/>
  <c r="G36" i="1"/>
  <c r="G35" i="1"/>
  <c r="G37" i="1"/>
  <c r="G7" i="1"/>
  <c r="G14" i="1"/>
  <c r="G39" i="1"/>
  <c r="G38" i="1"/>
  <c r="G40" i="1"/>
  <c r="G41" i="1"/>
  <c r="G42" i="1"/>
  <c r="G43" i="1"/>
  <c r="M34" i="2" l="1"/>
  <c r="J33" i="2"/>
  <c r="J32" i="2"/>
  <c r="H32" i="2" s="1"/>
  <c r="N32" i="2" s="1"/>
  <c r="J31" i="2"/>
  <c r="J30" i="2"/>
  <c r="J29" i="2"/>
  <c r="J28" i="2"/>
  <c r="J27" i="2"/>
  <c r="J26" i="2"/>
  <c r="J25" i="2"/>
  <c r="J24" i="2"/>
  <c r="J23" i="2"/>
  <c r="G44" i="1"/>
  <c r="G45" i="1"/>
  <c r="G46" i="1"/>
  <c r="G47" i="1"/>
  <c r="G48" i="1"/>
  <c r="G49" i="1"/>
  <c r="G50" i="1"/>
  <c r="G51" i="1"/>
  <c r="G52" i="1"/>
  <c r="G53" i="1"/>
  <c r="G54" i="1"/>
  <c r="G55" i="1"/>
  <c r="G56" i="1"/>
  <c r="G57" i="1"/>
  <c r="G58" i="1"/>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11" i="3"/>
  <c r="Q22" i="3"/>
  <c r="Q10" i="3"/>
  <c r="Q6" i="3"/>
  <c r="Q21" i="3"/>
  <c r="Q9" i="3"/>
  <c r="Q8" i="3"/>
  <c r="Q25" i="3"/>
  <c r="Q24" i="3"/>
  <c r="Q13" i="3"/>
  <c r="Q19" i="3"/>
  <c r="Q18" i="3"/>
  <c r="Q16" i="3"/>
  <c r="Q15" i="3"/>
  <c r="Q23" i="3"/>
  <c r="Q14" i="3"/>
  <c r="Q20" i="3"/>
  <c r="Q7" i="3"/>
  <c r="Q5" i="3"/>
  <c r="Q17" i="3"/>
  <c r="Q12" i="3"/>
  <c r="J18" i="2"/>
  <c r="I18" i="2"/>
  <c r="O37" i="1"/>
  <c r="O7" i="1"/>
  <c r="O38" i="1"/>
  <c r="O39" i="1"/>
  <c r="O29" i="1"/>
  <c r="O30" i="1"/>
  <c r="O31" i="1"/>
  <c r="O32" i="1"/>
  <c r="O25" i="1"/>
  <c r="O26" i="1"/>
  <c r="O27" i="1"/>
  <c r="O28" i="1"/>
  <c r="O24" i="1"/>
  <c r="O23" i="1"/>
  <c r="O22" i="1"/>
  <c r="O6" i="1"/>
  <c r="O21" i="1"/>
  <c r="O20" i="1"/>
  <c r="O18" i="1"/>
  <c r="O5" i="1"/>
  <c r="O19" i="1"/>
  <c r="O15" i="1"/>
  <c r="O16" i="1"/>
  <c r="O17" i="1"/>
  <c r="O35" i="1"/>
  <c r="O33" i="1"/>
  <c r="O34" i="1"/>
  <c r="O36" i="1"/>
  <c r="O14" i="1"/>
  <c r="O10" i="1"/>
  <c r="O11" i="1"/>
  <c r="O12" i="1"/>
  <c r="O13" i="1"/>
  <c r="O9" i="1"/>
  <c r="O8" i="1"/>
  <c r="O40" i="1"/>
  <c r="O41" i="1"/>
  <c r="O42" i="1"/>
  <c r="O43" i="1"/>
  <c r="O44" i="1"/>
  <c r="O45" i="1"/>
  <c r="O46" i="1"/>
  <c r="O47" i="1"/>
  <c r="O48" i="1"/>
  <c r="O49" i="1"/>
  <c r="O50" i="1"/>
  <c r="O51" i="1"/>
  <c r="O52" i="1"/>
  <c r="O53" i="1"/>
  <c r="O54" i="1"/>
  <c r="O55" i="1"/>
  <c r="O56" i="1"/>
  <c r="O57" i="1"/>
  <c r="O58" i="1"/>
  <c r="E24" i="2"/>
  <c r="E23" i="2"/>
  <c r="E27" i="2" s="1"/>
  <c r="E30" i="2"/>
  <c r="J34" i="2" l="1"/>
  <c r="L32" i="2"/>
  <c r="H23" i="2"/>
  <c r="I34" i="2"/>
  <c r="H24" i="2"/>
  <c r="H25" i="2"/>
  <c r="H26" i="2"/>
  <c r="H27" i="2"/>
  <c r="N27" i="2" s="1"/>
  <c r="H28" i="2"/>
  <c r="H29" i="2"/>
  <c r="H30" i="2"/>
  <c r="H31" i="2"/>
  <c r="H33" i="2"/>
  <c r="H18" i="2"/>
  <c r="E28" i="2"/>
  <c r="K29" i="2"/>
  <c r="K27" i="2"/>
  <c r="K28" i="2"/>
  <c r="K33" i="2"/>
  <c r="K24" i="2"/>
  <c r="K25" i="2"/>
  <c r="K30" i="2"/>
  <c r="K31" i="2"/>
  <c r="K26" i="2"/>
  <c r="K23" i="2"/>
  <c r="K34" i="2"/>
  <c r="L26" i="2" l="1"/>
  <c r="N26" i="2"/>
  <c r="L31" i="2"/>
  <c r="N31" i="2"/>
  <c r="L33" i="2"/>
  <c r="N33" i="2"/>
  <c r="L24" i="2"/>
  <c r="N24" i="2"/>
  <c r="L25" i="2"/>
  <c r="N25" i="2"/>
  <c r="L30" i="2"/>
  <c r="N30" i="2"/>
  <c r="L23" i="2"/>
  <c r="N23" i="2"/>
  <c r="L29" i="2"/>
  <c r="N29" i="2"/>
  <c r="L28" i="2"/>
  <c r="N28" i="2"/>
  <c r="H34" i="2"/>
  <c r="L27" i="2"/>
  <c r="E32" i="2"/>
  <c r="L34" i="2" l="1"/>
  <c r="N34" i="2"/>
</calcChain>
</file>

<file path=xl/sharedStrings.xml><?xml version="1.0" encoding="utf-8"?>
<sst xmlns="http://schemas.openxmlformats.org/spreadsheetml/2006/main" count="594" uniqueCount="159">
  <si>
    <t>MARKETING DASHBOARD</t>
  </si>
  <si>
    <t>PARENT ACTIVATION</t>
  </si>
  <si>
    <t># of Parent Ambassadors</t>
  </si>
  <si>
    <t># of Referrals</t>
  </si>
  <si>
    <t># of Enrolled Referrals</t>
  </si>
  <si>
    <t>WEBSITE</t>
  </si>
  <si>
    <t># Website visitors (monthly)</t>
  </si>
  <si>
    <t># Request form submissions</t>
  </si>
  <si>
    <t>SOCIAL MEDIA</t>
  </si>
  <si>
    <t>Total # Facebook followers</t>
  </si>
  <si>
    <t># Facebook likes (monthly)</t>
  </si>
  <si>
    <t># Facebook shares (monthly)</t>
  </si>
  <si>
    <t># Facebook posts (monthly)</t>
  </si>
  <si>
    <t>Total # Instagram followers</t>
  </si>
  <si>
    <t># Instagram likes (monthly)</t>
  </si>
  <si>
    <t># Instagram posts (monthly)</t>
  </si>
  <si>
    <t>GOOGLE PROFILE</t>
  </si>
  <si>
    <t>Total # of reviews</t>
  </si>
  <si>
    <t>Average review rating</t>
  </si>
  <si>
    <t>Message response rate</t>
  </si>
  <si>
    <t>Average response time (days)</t>
  </si>
  <si>
    <t>ENROLLMENT DASHBOARD</t>
  </si>
  <si>
    <t>To update Pivot table data, right click on table and select "Refresh"</t>
  </si>
  <si>
    <t>CURRENT SCHOOL YEAR ENROLLMENT</t>
  </si>
  <si>
    <t>ENROLLMENT HISTORY</t>
  </si>
  <si>
    <t>Row Labels</t>
  </si>
  <si>
    <t># Total Students</t>
  </si>
  <si>
    <t># Returning Students</t>
  </si>
  <si>
    <t># New Students</t>
  </si>
  <si>
    <t>2018/19</t>
  </si>
  <si>
    <t>2019/20</t>
  </si>
  <si>
    <t>2020/21</t>
  </si>
  <si>
    <t>Grade 1</t>
  </si>
  <si>
    <t>Grade 2</t>
  </si>
  <si>
    <t>Grade 3</t>
  </si>
  <si>
    <t>Grade 4</t>
  </si>
  <si>
    <t>Grade 5</t>
  </si>
  <si>
    <t>Grade 6</t>
  </si>
  <si>
    <t>Grade 7</t>
  </si>
  <si>
    <t>Grade 8</t>
  </si>
  <si>
    <t>Kindergarten</t>
  </si>
  <si>
    <t>Preschool (3)</t>
  </si>
  <si>
    <t>Preschool (4)</t>
  </si>
  <si>
    <t>Grand Total</t>
  </si>
  <si>
    <t>NEXT YEAR'S ENROLLMENT</t>
  </si>
  <si>
    <t>NEXT YEAR'S ENROLLMENT BY GRADE</t>
  </si>
  <si>
    <t>Retention rate</t>
  </si>
  <si>
    <t>% new students</t>
  </si>
  <si>
    <t>Capacity</t>
  </si>
  <si>
    <t>Capacity rate</t>
  </si>
  <si>
    <t>Total enrolled current school year</t>
  </si>
  <si>
    <t>Graduating in current school year</t>
  </si>
  <si>
    <t>Other students not returning</t>
  </si>
  <si>
    <t>Other students pending</t>
  </si>
  <si>
    <t>Current students returning next year</t>
  </si>
  <si>
    <t>NEW ENROLLMENT</t>
  </si>
  <si>
    <t>Total new students</t>
  </si>
  <si>
    <t xml:space="preserve">Grand total </t>
  </si>
  <si>
    <t>RE-ENROLLMENT</t>
  </si>
  <si>
    <t># Pending Return Decision</t>
  </si>
  <si>
    <t># Not Returning Students</t>
  </si>
  <si>
    <t>Re-enrollment meeting done</t>
  </si>
  <si>
    <t>Registration form done</t>
  </si>
  <si>
    <t>Tutition agreement done</t>
  </si>
  <si>
    <t>Registration fees paid</t>
  </si>
  <si>
    <t>Total Financial Assistance</t>
  </si>
  <si>
    <t>PENDING ENROLLMENT</t>
  </si>
  <si>
    <t>Status</t>
  </si>
  <si>
    <t>Enrolled</t>
  </si>
  <si>
    <t>Pending</t>
  </si>
  <si>
    <t>Tuition agreement done</t>
  </si>
  <si>
    <t>Total financial assistance</t>
  </si>
  <si>
    <t># Prospective Students</t>
  </si>
  <si>
    <t>Emailed info</t>
  </si>
  <si>
    <t>Attended tour or open house</t>
  </si>
  <si>
    <t>Enrollment meeting done</t>
  </si>
  <si>
    <t>Unknown</t>
  </si>
  <si>
    <t>RETENTION TRACKING</t>
  </si>
  <si>
    <t>From Power School</t>
  </si>
  <si>
    <t>Dropdown</t>
  </si>
  <si>
    <t>Yes only</t>
  </si>
  <si>
    <t>Pre-populates</t>
  </si>
  <si>
    <t>enter YES in only one of these columns</t>
  </si>
  <si>
    <t>Total column</t>
  </si>
  <si>
    <t>Student last name</t>
  </si>
  <si>
    <t>Student first name</t>
  </si>
  <si>
    <t>Current school grade</t>
  </si>
  <si>
    <t>Returning student</t>
  </si>
  <si>
    <t>New student</t>
  </si>
  <si>
    <t>Next year school grade</t>
  </si>
  <si>
    <t>Returning next year</t>
  </si>
  <si>
    <t>Pending return decision</t>
  </si>
  <si>
    <t>Not returning next year</t>
  </si>
  <si>
    <t>Re-enrollment meeting completed</t>
  </si>
  <si>
    <t>Registration form completed</t>
  </si>
  <si>
    <t>Tuition agreement signed</t>
  </si>
  <si>
    <t>Registration Fee - amount paid ($)</t>
  </si>
  <si>
    <t>Total Financial Assistance ($)</t>
  </si>
  <si>
    <t>Tax Credit Scholarship ($)</t>
  </si>
  <si>
    <t>Other Financial Aid ($)</t>
  </si>
  <si>
    <t>Notes</t>
  </si>
  <si>
    <t>Column1</t>
  </si>
  <si>
    <t>Name</t>
  </si>
  <si>
    <t>Yes</t>
  </si>
  <si>
    <t>NEW ENROLLMENT TRACKING</t>
  </si>
  <si>
    <t>PROSPECTIVE STUDENTS</t>
  </si>
  <si>
    <t>Required</t>
  </si>
  <si>
    <t>Incoming school grade</t>
  </si>
  <si>
    <t>Parent last name</t>
  </si>
  <si>
    <t>Parent first name (s)</t>
  </si>
  <si>
    <t>Lead source</t>
  </si>
  <si>
    <t>Referral parent name (if applicable)</t>
  </si>
  <si>
    <t>Referral award approved ($)</t>
  </si>
  <si>
    <t>Emailed information packet</t>
  </si>
  <si>
    <t>Attended school tour or open house</t>
  </si>
  <si>
    <t>Enrollment meeting completed</t>
  </si>
  <si>
    <t>Parent phone number</t>
  </si>
  <si>
    <t>Parent email</t>
  </si>
  <si>
    <t>Not interested</t>
  </si>
  <si>
    <t>Dropdown list data</t>
  </si>
  <si>
    <t>These fields populate the dropdown lists on the checklist table. Edit them here.</t>
  </si>
  <si>
    <t>School grade</t>
  </si>
  <si>
    <t>New enrollment status</t>
  </si>
  <si>
    <t>Parent referral</t>
  </si>
  <si>
    <t>Faculty referral</t>
  </si>
  <si>
    <t>Sibling</t>
  </si>
  <si>
    <t>ec</t>
  </si>
  <si>
    <t>Parish</t>
  </si>
  <si>
    <t>Website</t>
  </si>
  <si>
    <t>Phone/email</t>
  </si>
  <si>
    <t>Other</t>
  </si>
  <si>
    <t>INSTRUCTIONS</t>
  </si>
  <si>
    <t>NEW ENROLLMENT TAB</t>
  </si>
  <si>
    <t>Use this spreadsheet to keep track of progress with prospective students.</t>
  </si>
  <si>
    <t>At the beginning of the school year, remove all the names with the status "Enrolled" since they will be counted in the CURRENT STUDENTS tab.</t>
  </si>
  <si>
    <t>The top of each column notes guidance on column data input</t>
  </si>
  <si>
    <t>Certain columns have dropdown menus to ensure information is consistent for reports. If you want to change the selections, go the the DATA tab and edit or add new dropdown fields into the appropriate menu.</t>
  </si>
  <si>
    <t xml:space="preserve">You MUST enter a parent last name in order for the contact to be counted on the enrollment dashboard. If you don't know the last name, add "UNKNOWN." </t>
  </si>
  <si>
    <t>Add a new line for each student from the family.</t>
  </si>
  <si>
    <t>If you know the incoming grade of the prospective student, add that to the "Incoming School Grade" column, or select unknown</t>
  </si>
  <si>
    <t>The dashboard is filtered based on what you have entered as the "Status" of the prospect - Pending, Enrolled or Not interested</t>
  </si>
  <si>
    <t>In order for the enrollment dashboard to report activities correctly, only enter "YES" if you have completed activities such as emailing information packets or visiting the school</t>
  </si>
  <si>
    <t xml:space="preserve"> Once a student has been assigned the status of "Enrolled," they are counted as "New Enrollment" on the dashboard. Do not add them to the CURRENT STUDENTS spreadsheet if they won't be joining until the fall.</t>
  </si>
  <si>
    <t>If a student has been assigned the status of "Enrolled" and they join the school immediately, then information about them needs to be removed from this tab and added to the CURRENT STUDENTS tab.</t>
  </si>
  <si>
    <t>CURRENT STUDENTS TAB</t>
  </si>
  <si>
    <t>Use this spreadsheet to track retention of current students.</t>
  </si>
  <si>
    <t>At the beginning of the school year, start with a blank copy of this tool and add student names and their grade from Power School. Verify the total number of students.</t>
  </si>
  <si>
    <t>You MUST enter a student last name in order for the contact to be counted on the enrollment dashboard.</t>
  </si>
  <si>
    <t>Each student has a unique line.</t>
  </si>
  <si>
    <t xml:space="preserve">The column "Next year school grade" automatically populates based on their current school grade. </t>
  </si>
  <si>
    <t>Use this spreadsheet to track student re-enrollment progress (Pending, Returning or Not returning) - make sure each student has a "YES" listed in only one of these columns or the dashboard will be inaccurate</t>
  </si>
  <si>
    <t>Enter "YES" if you have completed activities such as receiving a signed registration form</t>
  </si>
  <si>
    <t>Tracks the status of re-enrollment and new enrollment.</t>
  </si>
  <si>
    <t>Most of the charts on the dashboard use data from the CURRENT STUDENTS and NEW ENROLLMENT spreadsheets</t>
  </si>
  <si>
    <t>Adding new data to the spreadsheets does not automatically update the dashboard. You must put your cursor on the particular table you want to update, right click and select "Refresh"</t>
  </si>
  <si>
    <t>Certain data on the dashboard must be entered directly - those fields are highlighted in light gray.</t>
  </si>
  <si>
    <t>Tracks the status of marketing goals.</t>
  </si>
  <si>
    <t>Customize the dashboard for the marketing metrics you track.</t>
  </si>
  <si>
    <t>Entering these each month helps you monitor and adjust your activities to meet your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</si>
</sst>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yy;@"/>
    <numFmt numFmtId="166" formatCode="mmm"/>
    <numFmt numFmtId="167" formatCode="#,##0.0"/>
  </numFmts>
  <fonts count="43">
    <font>
      <sz val="11"/>
      <color theme="1"/>
      <name val="Calibri"/>
      <family val="2"/>
      <scheme val="minor"/>
    </font>
    <font>
      <sz val="11"/>
      <color rgb="FF000000"/>
      <name val="Arial"/>
      <family val="2"/>
    </font>
    <font>
      <sz val="10"/>
      <color rgb="FF000000"/>
      <name val="Arial"/>
      <family val="2"/>
    </font>
    <font>
      <b/>
      <sz val="11"/>
      <color rgb="FF000000"/>
      <name val="Arial"/>
      <family val="2"/>
    </font>
    <font>
      <b/>
      <sz val="10"/>
      <color theme="0"/>
      <name val="Arial"/>
      <family val="2"/>
    </font>
    <font>
      <sz val="10"/>
      <color theme="0"/>
      <name val="Arial"/>
      <family val="2"/>
    </font>
    <font>
      <sz val="10"/>
      <color rgb="FF000000"/>
      <name val="Helvetica Neue"/>
    </font>
    <font>
      <sz val="10"/>
      <color rgb="FF000000"/>
      <name val="Inconsolata"/>
    </font>
    <font>
      <b/>
      <sz val="10"/>
      <color rgb="FF000000"/>
      <name val="Arial"/>
      <family val="2"/>
    </font>
    <font>
      <sz val="11"/>
      <color theme="1"/>
      <name val="Arial"/>
      <family val="2"/>
    </font>
    <font>
      <b/>
      <sz val="11"/>
      <color theme="1"/>
      <name val="Arial"/>
      <family val="2"/>
    </font>
    <font>
      <b/>
      <sz val="9"/>
      <color theme="8"/>
      <name val="Arial"/>
      <family val="2"/>
    </font>
    <font>
      <b/>
      <sz val="10"/>
      <name val="Arial"/>
      <family val="2"/>
    </font>
    <font>
      <sz val="11"/>
      <color theme="4" tint="0.79998168889431442"/>
      <name val="Arial"/>
      <family val="2"/>
    </font>
    <font>
      <b/>
      <sz val="10"/>
      <color theme="8"/>
      <name val="Arial"/>
      <family val="2"/>
    </font>
    <font>
      <sz val="11"/>
      <color theme="1"/>
      <name val="Calibri"/>
      <family val="2"/>
      <scheme val="minor"/>
    </font>
    <font>
      <b/>
      <sz val="11"/>
      <color theme="1"/>
      <name val="Calibri"/>
      <family val="2"/>
      <scheme val="minor"/>
    </font>
    <font>
      <sz val="9"/>
      <color theme="8"/>
      <name val="Arial"/>
      <family val="2"/>
    </font>
    <font>
      <sz val="8"/>
      <name val="Calibri"/>
      <family val="2"/>
      <scheme val="minor"/>
    </font>
    <font>
      <i/>
      <sz val="11"/>
      <color theme="1"/>
      <name val="Arial"/>
      <family val="2"/>
    </font>
    <font>
      <i/>
      <sz val="11"/>
      <color theme="1"/>
      <name val="Calibri"/>
      <family val="2"/>
      <scheme val="minor"/>
    </font>
    <font>
      <sz val="11"/>
      <name val="Arial"/>
      <family val="2"/>
    </font>
    <font>
      <i/>
      <sz val="10"/>
      <color theme="1"/>
      <name val="Arial"/>
      <family val="2"/>
    </font>
    <font>
      <sz val="10"/>
      <color theme="1"/>
      <name val="Arial"/>
      <family val="2"/>
    </font>
    <font>
      <i/>
      <sz val="9"/>
      <color theme="1"/>
      <name val="Arial"/>
      <family val="2"/>
    </font>
    <font>
      <i/>
      <sz val="10"/>
      <color theme="1"/>
      <name val="Calibri"/>
      <family val="2"/>
      <scheme val="minor"/>
    </font>
    <font>
      <b/>
      <i/>
      <sz val="9"/>
      <color theme="1"/>
      <name val="Arial"/>
      <family val="2"/>
    </font>
    <font>
      <sz val="10"/>
      <color theme="4" tint="0.79998168889431442"/>
      <name val="Arial"/>
      <family val="2"/>
    </font>
    <font>
      <b/>
      <i/>
      <sz val="9"/>
      <color rgb="FF000000"/>
      <name val="Arial"/>
      <family val="2"/>
    </font>
    <font>
      <b/>
      <sz val="14"/>
      <color theme="4" tint="-0.499984740745262"/>
      <name val="Arial"/>
      <family val="2"/>
    </font>
    <font>
      <b/>
      <sz val="11"/>
      <color theme="9" tint="-0.499984740745262"/>
      <name val="Arial"/>
      <family val="2"/>
    </font>
    <font>
      <b/>
      <sz val="14"/>
      <color theme="1"/>
      <name val="Arial"/>
      <family val="2"/>
    </font>
    <font>
      <b/>
      <sz val="16"/>
      <color theme="4" tint="-0.249977111117893"/>
      <name val="Arial"/>
      <family val="2"/>
    </font>
    <font>
      <sz val="11"/>
      <color theme="0"/>
      <name val="Arial"/>
      <family val="2"/>
    </font>
    <font>
      <i/>
      <sz val="10"/>
      <color theme="8"/>
      <name val="Arial"/>
      <family val="2"/>
    </font>
    <font>
      <b/>
      <sz val="12"/>
      <color theme="4" tint="-0.499984740745262"/>
      <name val="Arial"/>
      <family val="2"/>
    </font>
    <font>
      <b/>
      <sz val="12"/>
      <color rgb="FF000000"/>
      <name val="Arial"/>
      <family val="2"/>
    </font>
    <font>
      <b/>
      <sz val="14"/>
      <color theme="9"/>
      <name val="Arial"/>
      <family val="2"/>
    </font>
    <font>
      <sz val="12"/>
      <color theme="1"/>
      <name val="Arial"/>
      <family val="2"/>
    </font>
    <font>
      <b/>
      <sz val="12"/>
      <color rgb="FFC00000"/>
      <name val="Arial"/>
      <family val="2"/>
    </font>
    <font>
      <sz val="12"/>
      <name val="Arial"/>
      <family val="2"/>
    </font>
    <font>
      <b/>
      <sz val="12"/>
      <name val="Arial"/>
      <family val="2"/>
    </font>
    <font>
      <i/>
      <sz val="12"/>
      <name val="Arial"/>
      <family val="2"/>
    </font>
  </fonts>
  <fills count="10">
    <fill>
      <patternFill patternType="none"/>
    </fill>
    <fill>
      <patternFill patternType="gray125"/>
    </fill>
    <fill>
      <patternFill patternType="solid">
        <fgColor theme="4" tint="0.79998168889431442"/>
        <bgColor rgb="FFA9D08E"/>
      </patternFill>
    </fill>
    <fill>
      <patternFill patternType="solid">
        <fgColor theme="4"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10">
    <border>
      <left/>
      <right/>
      <top/>
      <bottom/>
      <diagonal/>
    </border>
    <border>
      <left style="thin">
        <color rgb="FF000000"/>
      </left>
      <right style="thin">
        <color rgb="FF000000"/>
      </right>
      <top style="thin">
        <color rgb="FF000000"/>
      </top>
      <bottom/>
      <diagonal/>
    </border>
    <border>
      <left/>
      <right/>
      <top style="thin">
        <color rgb="FFA5A5A5"/>
      </top>
      <bottom/>
      <diagonal/>
    </border>
    <border>
      <left/>
      <right/>
      <top style="thin">
        <color theme="8" tint="0.39994506668294322"/>
      </top>
      <bottom/>
      <diagonal/>
    </border>
    <border>
      <left/>
      <right/>
      <top style="thin">
        <color theme="8"/>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ck">
        <color theme="9"/>
      </left>
      <right style="thick">
        <color theme="9"/>
      </right>
      <top style="thick">
        <color theme="9"/>
      </top>
      <bottom style="thick">
        <color theme="9"/>
      </bottom>
      <diagonal/>
    </border>
    <border>
      <left/>
      <right/>
      <top/>
      <bottom style="thin">
        <color rgb="FFA5A5A5"/>
      </bottom>
      <diagonal/>
    </border>
  </borders>
  <cellStyleXfs count="2">
    <xf numFmtId="0" fontId="0" fillId="0" borderId="0"/>
    <xf numFmtId="9" fontId="15" fillId="0" borderId="0" applyFont="0" applyFill="0" applyBorder="0" applyAlignment="0" applyProtection="0"/>
  </cellStyleXfs>
  <cellXfs count="126">
    <xf numFmtId="0" fontId="0" fillId="0" borderId="0" xfId="0"/>
    <xf numFmtId="0" fontId="5" fillId="0" borderId="0" xfId="0" applyFont="1" applyAlignment="1">
      <alignment vertical="top" wrapText="1"/>
    </xf>
    <xf numFmtId="0" fontId="9" fillId="0" borderId="0" xfId="0" applyFont="1"/>
    <xf numFmtId="0" fontId="9" fillId="0" borderId="0" xfId="0" applyFont="1" applyAlignment="1">
      <alignment horizontal="left"/>
    </xf>
    <xf numFmtId="0" fontId="1" fillId="0" borderId="0" xfId="0" applyFont="1"/>
    <xf numFmtId="0" fontId="13" fillId="0" borderId="0" xfId="0" pivotButton="1" applyFont="1" applyAlignment="1">
      <alignment wrapText="1"/>
    </xf>
    <xf numFmtId="0" fontId="4" fillId="6" borderId="1" xfId="0" applyFont="1" applyFill="1" applyBorder="1" applyAlignment="1">
      <alignment horizontal="left" vertical="top" wrapText="1"/>
    </xf>
    <xf numFmtId="0" fontId="4" fillId="6" borderId="1" xfId="0" applyFont="1" applyFill="1" applyBorder="1" applyAlignment="1">
      <alignment horizontal="center" vertical="top" wrapText="1"/>
    </xf>
    <xf numFmtId="49" fontId="6" fillId="0" borderId="0" xfId="0" applyNumberFormat="1" applyFont="1" applyAlignment="1">
      <alignment horizontal="center" vertical="top" wrapText="1"/>
    </xf>
    <xf numFmtId="0" fontId="3" fillId="2" borderId="0" xfId="0" applyFont="1" applyFill="1" applyAlignment="1">
      <alignment horizontal="center" vertical="center" wrapText="1"/>
    </xf>
    <xf numFmtId="49" fontId="5" fillId="6" borderId="1" xfId="0" applyNumberFormat="1" applyFont="1" applyFill="1" applyBorder="1" applyAlignment="1">
      <alignment horizontal="center" vertical="top" wrapText="1"/>
    </xf>
    <xf numFmtId="49" fontId="5" fillId="3" borderId="2" xfId="0" applyNumberFormat="1" applyFont="1" applyFill="1" applyBorder="1" applyAlignment="1">
      <alignment horizontal="center" vertical="top" wrapText="1"/>
    </xf>
    <xf numFmtId="49" fontId="4" fillId="5" borderId="2" xfId="0" applyNumberFormat="1" applyFont="1" applyFill="1" applyBorder="1" applyAlignment="1">
      <alignment horizontal="center" vertical="top" wrapText="1"/>
    </xf>
    <xf numFmtId="49" fontId="4" fillId="5" borderId="0" xfId="0" applyNumberFormat="1" applyFont="1" applyFill="1" applyAlignment="1">
      <alignment horizontal="center" vertical="top" wrapText="1"/>
    </xf>
    <xf numFmtId="0" fontId="11" fillId="0" borderId="0" xfId="0" applyFont="1" applyAlignment="1">
      <alignment horizontal="left"/>
    </xf>
    <xf numFmtId="0" fontId="17" fillId="0" borderId="0" xfId="0" applyFont="1" applyAlignment="1">
      <alignment horizontal="center"/>
    </xf>
    <xf numFmtId="164" fontId="17" fillId="0" borderId="0" xfId="0" applyNumberFormat="1" applyFont="1" applyAlignment="1">
      <alignment horizontal="right"/>
    </xf>
    <xf numFmtId="164" fontId="9" fillId="0" borderId="0" xfId="0" applyNumberFormat="1" applyFont="1"/>
    <xf numFmtId="37" fontId="9" fillId="0" borderId="0" xfId="0" applyNumberFormat="1" applyFont="1"/>
    <xf numFmtId="0" fontId="3" fillId="7" borderId="0" xfId="0" applyFont="1" applyFill="1"/>
    <xf numFmtId="0" fontId="9" fillId="7" borderId="0" xfId="0" applyFont="1" applyFill="1"/>
    <xf numFmtId="37" fontId="10" fillId="7" borderId="0" xfId="0" applyNumberFormat="1" applyFont="1" applyFill="1"/>
    <xf numFmtId="0" fontId="3" fillId="7" borderId="3" xfId="0" applyFont="1" applyFill="1" applyBorder="1"/>
    <xf numFmtId="0" fontId="10" fillId="7" borderId="3" xfId="0" applyFont="1" applyFill="1" applyBorder="1"/>
    <xf numFmtId="0" fontId="9" fillId="7" borderId="3" xfId="0" applyFont="1" applyFill="1" applyBorder="1"/>
    <xf numFmtId="37" fontId="10" fillId="7" borderId="3" xfId="0" applyNumberFormat="1" applyFont="1" applyFill="1" applyBorder="1"/>
    <xf numFmtId="0" fontId="3" fillId="2" borderId="3" xfId="0"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4" fillId="0" borderId="0" xfId="0" applyFont="1" applyAlignment="1">
      <alignment horizontal="center" vertical="top" wrapText="1"/>
    </xf>
    <xf numFmtId="49" fontId="5" fillId="3" borderId="0" xfId="0" applyNumberFormat="1" applyFont="1" applyFill="1" applyAlignment="1">
      <alignment horizontal="center" vertical="top" wrapText="1"/>
    </xf>
    <xf numFmtId="0" fontId="12" fillId="0" borderId="0" xfId="0" applyFont="1"/>
    <xf numFmtId="0" fontId="19" fillId="0" borderId="0" xfId="0" applyFont="1"/>
    <xf numFmtId="0" fontId="9" fillId="0" borderId="0" xfId="0" applyFont="1" applyAlignment="1">
      <alignment horizontal="center"/>
    </xf>
    <xf numFmtId="0" fontId="12" fillId="7" borderId="0" xfId="0" applyFont="1" applyFill="1"/>
    <xf numFmtId="9" fontId="24" fillId="0" borderId="0" xfId="1" applyFont="1" applyAlignment="1">
      <alignment horizontal="left"/>
    </xf>
    <xf numFmtId="0" fontId="22" fillId="0" borderId="0" xfId="0" applyFont="1"/>
    <xf numFmtId="0" fontId="25" fillId="0" borderId="0" xfId="0" applyFont="1"/>
    <xf numFmtId="9" fontId="22" fillId="0" borderId="0" xfId="1" applyFont="1"/>
    <xf numFmtId="0" fontId="24" fillId="0" borderId="0" xfId="0" applyFont="1" applyAlignment="1">
      <alignment wrapText="1"/>
    </xf>
    <xf numFmtId="0" fontId="14" fillId="0" borderId="4" xfId="0" applyFont="1" applyBorder="1"/>
    <xf numFmtId="0" fontId="12" fillId="0" borderId="4" xfId="0" applyFont="1" applyBorder="1" applyAlignment="1">
      <alignment horizontal="center"/>
    </xf>
    <xf numFmtId="0" fontId="0" fillId="0" borderId="4" xfId="0" applyBorder="1"/>
    <xf numFmtId="0" fontId="9" fillId="0" borderId="4" xfId="0" applyFont="1" applyBorder="1"/>
    <xf numFmtId="0" fontId="14" fillId="0" borderId="0" xfId="0" applyFont="1"/>
    <xf numFmtId="0" fontId="8" fillId="2" borderId="0" xfId="0" applyFont="1" applyFill="1" applyAlignment="1">
      <alignment horizontal="center" vertical="center" wrapText="1"/>
    </xf>
    <xf numFmtId="9" fontId="24" fillId="0" borderId="0" xfId="1" applyFont="1" applyAlignment="1">
      <alignment horizontal="center"/>
    </xf>
    <xf numFmtId="0" fontId="24" fillId="7" borderId="0" xfId="0" applyFont="1" applyFill="1" applyAlignment="1">
      <alignment horizontal="center" wrapText="1"/>
    </xf>
    <xf numFmtId="9" fontId="26" fillId="7" borderId="4" xfId="1" applyFont="1" applyFill="1" applyBorder="1" applyAlignment="1">
      <alignment horizontal="center"/>
    </xf>
    <xf numFmtId="0" fontId="27" fillId="0" borderId="0" xfId="0" pivotButton="1" applyFont="1" applyAlignment="1">
      <alignment horizontal="center" wrapText="1"/>
    </xf>
    <xf numFmtId="0" fontId="23" fillId="0" borderId="0" xfId="0" applyFont="1" applyAlignment="1">
      <alignment horizontal="center" wrapText="1"/>
    </xf>
    <xf numFmtId="0" fontId="23" fillId="0" borderId="0" xfId="0" applyFont="1" applyAlignment="1">
      <alignment wrapText="1"/>
    </xf>
    <xf numFmtId="0" fontId="3" fillId="0" borderId="0" xfId="0" applyFont="1"/>
    <xf numFmtId="37" fontId="10" fillId="0" borderId="0" xfId="0" applyNumberFormat="1" applyFont="1"/>
    <xf numFmtId="9" fontId="28" fillId="2" borderId="3" xfId="1" applyFont="1" applyFill="1" applyBorder="1" applyAlignment="1">
      <alignment horizontal="center" vertical="center" wrapText="1"/>
    </xf>
    <xf numFmtId="0" fontId="19" fillId="0" borderId="0" xfId="0" applyFont="1" applyAlignment="1">
      <alignment horizontal="center"/>
    </xf>
    <xf numFmtId="0" fontId="20" fillId="0" borderId="0" xfId="0" applyFont="1"/>
    <xf numFmtId="0" fontId="29" fillId="0" borderId="0" xfId="0" applyFont="1" applyAlignment="1">
      <alignment horizontal="left"/>
    </xf>
    <xf numFmtId="0" fontId="21" fillId="0" borderId="0" xfId="0" applyFont="1" applyAlignment="1">
      <alignment vertical="top"/>
    </xf>
    <xf numFmtId="165" fontId="30" fillId="0" borderId="0" xfId="0" applyNumberFormat="1" applyFont="1" applyAlignment="1">
      <alignment horizontal="center" vertical="center"/>
    </xf>
    <xf numFmtId="165" fontId="12" fillId="0" borderId="0" xfId="0" applyNumberFormat="1" applyFont="1" applyAlignment="1">
      <alignment horizontal="center" vertical="top"/>
    </xf>
    <xf numFmtId="166" fontId="31" fillId="7" borderId="0" xfId="0" applyNumberFormat="1" applyFont="1" applyFill="1" applyAlignment="1">
      <alignment vertical="center"/>
    </xf>
    <xf numFmtId="166" fontId="10" fillId="7" borderId="0" xfId="0" applyNumberFormat="1" applyFont="1" applyFill="1" applyAlignment="1">
      <alignment horizontal="center" vertical="center"/>
    </xf>
    <xf numFmtId="3" fontId="5" fillId="7" borderId="0" xfId="0" applyNumberFormat="1" applyFont="1" applyFill="1" applyAlignment="1">
      <alignment vertical="top"/>
    </xf>
    <xf numFmtId="3" fontId="21" fillId="0" borderId="0" xfId="0" applyNumberFormat="1" applyFont="1" applyAlignment="1">
      <alignment vertical="top"/>
    </xf>
    <xf numFmtId="165" fontId="14" fillId="7" borderId="0" xfId="0" applyNumberFormat="1" applyFont="1" applyFill="1" applyAlignment="1">
      <alignment horizontal="left" vertical="top"/>
    </xf>
    <xf numFmtId="3" fontId="9" fillId="0" borderId="0" xfId="0" applyNumberFormat="1" applyFont="1"/>
    <xf numFmtId="166" fontId="32" fillId="0" borderId="0" xfId="0" applyNumberFormat="1" applyFont="1" applyAlignment="1">
      <alignment horizontal="left" vertical="center"/>
    </xf>
    <xf numFmtId="14" fontId="9" fillId="0" borderId="5" xfId="0" applyNumberFormat="1" applyFont="1" applyBorder="1" applyAlignment="1">
      <alignment horizontal="center"/>
    </xf>
    <xf numFmtId="0" fontId="33" fillId="3" borderId="0" xfId="0" applyFont="1" applyFill="1" applyAlignment="1">
      <alignment horizontal="center"/>
    </xf>
    <xf numFmtId="0" fontId="4" fillId="6" borderId="6" xfId="0" applyFont="1" applyFill="1" applyBorder="1" applyAlignment="1">
      <alignment horizontal="center" vertical="top" wrapText="1"/>
    </xf>
    <xf numFmtId="0" fontId="4" fillId="6" borderId="7" xfId="0" applyFont="1" applyFill="1" applyBorder="1" applyAlignment="1">
      <alignment horizontal="center" vertical="top" wrapText="1"/>
    </xf>
    <xf numFmtId="0" fontId="34" fillId="0" borderId="0" xfId="0" applyFont="1"/>
    <xf numFmtId="164" fontId="4" fillId="4" borderId="0" xfId="0" applyNumberFormat="1" applyFont="1" applyFill="1" applyAlignment="1">
      <alignment horizontal="center" vertical="top" wrapText="1"/>
    </xf>
    <xf numFmtId="0" fontId="17" fillId="0" borderId="0" xfId="0" applyFont="1" applyAlignment="1">
      <alignment wrapText="1"/>
    </xf>
    <xf numFmtId="0" fontId="0" fillId="0" borderId="0" xfId="0" applyAlignment="1">
      <alignment vertical="top" wrapText="1"/>
    </xf>
    <xf numFmtId="0" fontId="17"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horizontal="center" vertical="top"/>
    </xf>
    <xf numFmtId="164" fontId="0" fillId="0" borderId="0" xfId="0" applyNumberFormat="1" applyAlignment="1">
      <alignment horizontal="right" vertical="top"/>
    </xf>
    <xf numFmtId="164" fontId="16" fillId="0" borderId="0" xfId="0" applyNumberFormat="1" applyFont="1" applyAlignment="1">
      <alignment horizontal="right" vertical="top"/>
    </xf>
    <xf numFmtId="0" fontId="0" fillId="0" borderId="0" xfId="0" applyAlignment="1">
      <alignment vertical="top"/>
    </xf>
    <xf numFmtId="0" fontId="29" fillId="0" borderId="0" xfId="0" applyFont="1" applyAlignment="1">
      <alignment horizontal="left" vertical="top"/>
    </xf>
    <xf numFmtId="0" fontId="17" fillId="0" borderId="0" xfId="0" applyFont="1" applyAlignment="1">
      <alignment horizontal="center" vertical="top"/>
    </xf>
    <xf numFmtId="0" fontId="11" fillId="0" borderId="0" xfId="0" applyFont="1" applyAlignment="1">
      <alignment horizontal="left" vertical="top"/>
    </xf>
    <xf numFmtId="164" fontId="17" fillId="0" borderId="0" xfId="0" applyNumberFormat="1" applyFont="1" applyAlignment="1">
      <alignment horizontal="right" vertical="top"/>
    </xf>
    <xf numFmtId="164" fontId="17" fillId="0" borderId="0" xfId="0" applyNumberFormat="1" applyFont="1" applyAlignment="1">
      <alignment horizontal="center" vertical="top"/>
    </xf>
    <xf numFmtId="0" fontId="17" fillId="0" borderId="0" xfId="0" applyFont="1" applyAlignment="1">
      <alignment vertical="top"/>
    </xf>
    <xf numFmtId="14" fontId="2" fillId="0" borderId="0" xfId="0" applyNumberFormat="1" applyFont="1" applyAlignment="1">
      <alignment horizontal="center" vertical="top"/>
    </xf>
    <xf numFmtId="0" fontId="2" fillId="0" borderId="0" xfId="0" applyFont="1" applyAlignment="1">
      <alignment horizontal="center" vertical="top"/>
    </xf>
    <xf numFmtId="164" fontId="2" fillId="0" borderId="0" xfId="0" applyNumberFormat="1" applyFont="1" applyAlignment="1">
      <alignment horizontal="right" vertical="top"/>
    </xf>
    <xf numFmtId="164" fontId="8" fillId="0" borderId="0" xfId="0" applyNumberFormat="1" applyFont="1" applyAlignment="1">
      <alignment horizontal="right" vertical="top"/>
    </xf>
    <xf numFmtId="49" fontId="2" fillId="0" borderId="0" xfId="0" applyNumberFormat="1" applyFont="1" applyAlignment="1">
      <alignment horizontal="center" vertical="top"/>
    </xf>
    <xf numFmtId="164" fontId="2" fillId="0" borderId="0" xfId="0" applyNumberFormat="1" applyFont="1" applyAlignment="1">
      <alignment horizontal="center" vertical="top"/>
    </xf>
    <xf numFmtId="0" fontId="7" fillId="0" borderId="0" xfId="0" applyFont="1" applyAlignment="1">
      <alignment vertical="top" wrapText="1"/>
    </xf>
    <xf numFmtId="0" fontId="3"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center" vertical="top"/>
    </xf>
    <xf numFmtId="164" fontId="4" fillId="4" borderId="6" xfId="0" applyNumberFormat="1" applyFont="1" applyFill="1" applyBorder="1" applyAlignment="1">
      <alignment horizontal="center" vertical="top" wrapText="1"/>
    </xf>
    <xf numFmtId="0" fontId="17" fillId="0" borderId="0" xfId="0" applyFont="1"/>
    <xf numFmtId="0" fontId="35" fillId="0" borderId="0" xfId="0" applyFont="1" applyAlignment="1">
      <alignment horizontal="left"/>
    </xf>
    <xf numFmtId="0" fontId="36" fillId="0" borderId="0" xfId="0" applyFont="1" applyAlignment="1">
      <alignment vertical="top"/>
    </xf>
    <xf numFmtId="0" fontId="29" fillId="0" borderId="0" xfId="0" applyFont="1" applyAlignment="1">
      <alignment horizontal="left" vertical="top" wrapText="1"/>
    </xf>
    <xf numFmtId="0" fontId="37" fillId="6" borderId="8" xfId="0" applyFont="1" applyFill="1" applyBorder="1" applyAlignment="1">
      <alignment horizontal="center" vertical="top" wrapText="1"/>
    </xf>
    <xf numFmtId="0" fontId="38" fillId="0" borderId="0" xfId="0" applyFont="1" applyAlignment="1">
      <alignment vertical="top"/>
    </xf>
    <xf numFmtId="0" fontId="35" fillId="0" borderId="0" xfId="0" applyFont="1" applyAlignment="1">
      <alignment horizontal="left" vertical="top" wrapText="1"/>
    </xf>
    <xf numFmtId="0" fontId="38" fillId="0" borderId="0" xfId="0" applyFont="1"/>
    <xf numFmtId="0" fontId="39" fillId="0" borderId="0" xfId="0" applyFont="1" applyAlignment="1">
      <alignment vertical="top" wrapText="1"/>
    </xf>
    <xf numFmtId="0" fontId="40" fillId="0" borderId="0" xfId="0" applyFont="1" applyAlignment="1">
      <alignment vertical="top"/>
    </xf>
    <xf numFmtId="0" fontId="41" fillId="0" borderId="0" xfId="0" applyFont="1" applyAlignment="1">
      <alignment vertical="top" wrapText="1"/>
    </xf>
    <xf numFmtId="0" fontId="40" fillId="0" borderId="0" xfId="0" applyFont="1"/>
    <xf numFmtId="0" fontId="38" fillId="0" borderId="0" xfId="0" applyFont="1" applyAlignment="1">
      <alignment vertical="top" wrapText="1"/>
    </xf>
    <xf numFmtId="0" fontId="42" fillId="0" borderId="0" xfId="0" applyFont="1" applyAlignment="1">
      <alignment vertical="top" wrapText="1"/>
    </xf>
    <xf numFmtId="49" fontId="33" fillId="3" borderId="2" xfId="0" applyNumberFormat="1" applyFont="1" applyFill="1" applyBorder="1" applyAlignment="1">
      <alignment horizontal="center" vertical="top" wrapText="1"/>
    </xf>
    <xf numFmtId="1" fontId="21" fillId="8" borderId="0" xfId="0" applyNumberFormat="1" applyFont="1" applyFill="1" applyAlignment="1">
      <alignment horizontal="center"/>
    </xf>
    <xf numFmtId="1" fontId="9" fillId="8" borderId="0" xfId="0" applyNumberFormat="1" applyFont="1" applyFill="1" applyAlignment="1">
      <alignment horizontal="center"/>
    </xf>
    <xf numFmtId="0" fontId="9" fillId="8" borderId="0" xfId="0" applyFont="1" applyFill="1" applyAlignment="1">
      <alignment horizontal="center"/>
    </xf>
    <xf numFmtId="3" fontId="9" fillId="8" borderId="0" xfId="0" applyNumberFormat="1" applyFont="1" applyFill="1"/>
    <xf numFmtId="3" fontId="21" fillId="8" borderId="0" xfId="0" applyNumberFormat="1" applyFont="1" applyFill="1" applyAlignment="1">
      <alignment vertical="top"/>
    </xf>
    <xf numFmtId="167" fontId="21" fillId="8" borderId="0" xfId="0" applyNumberFormat="1" applyFont="1" applyFill="1" applyAlignment="1">
      <alignment vertical="top"/>
    </xf>
    <xf numFmtId="0" fontId="9" fillId="8" borderId="0" xfId="0" applyFont="1" applyFill="1"/>
    <xf numFmtId="0" fontId="9" fillId="0" borderId="0" xfId="0" pivotButton="1" applyFont="1"/>
    <xf numFmtId="0" fontId="13" fillId="0" borderId="0" xfId="0" pivotButton="1" applyFont="1"/>
    <xf numFmtId="0" fontId="17" fillId="9" borderId="9" xfId="0" applyFont="1" applyFill="1" applyBorder="1" applyAlignment="1">
      <alignment horizontal="center" vertical="top"/>
    </xf>
  </cellXfs>
  <cellStyles count="2">
    <cellStyle name="Normal" xfId="0" builtinId="0"/>
    <cellStyle name="Percent" xfId="1" builtinId="5"/>
  </cellStyles>
  <dxfs count="115">
    <dxf>
      <font>
        <b val="0"/>
        <strike val="0"/>
        <outline val="0"/>
        <shadow val="0"/>
        <u val="none"/>
        <vertAlign val="baseline"/>
        <sz val="10"/>
        <color rgb="FF000000"/>
      </font>
      <fill>
        <patternFill patternType="none">
          <bgColor auto="1"/>
        </patternFill>
      </fill>
      <alignment vertical="top" textRotation="0" indent="0" justifyLastLine="0" shrinkToFit="0" readingOrder="0"/>
    </dxf>
    <dxf>
      <font>
        <b val="0"/>
        <i val="0"/>
        <strike val="0"/>
        <condense val="0"/>
        <extend val="0"/>
        <outline val="0"/>
        <shadow val="0"/>
        <u val="none"/>
        <vertAlign val="baseline"/>
        <sz val="10"/>
        <color rgb="FF000000"/>
        <name val="Arial"/>
        <family val="2"/>
        <scheme val="none"/>
      </font>
      <alignment vertical="top" textRotation="0" indent="0" justifyLastLine="0" shrinkToFit="0" readingOrder="0"/>
    </dxf>
    <dxf>
      <font>
        <b val="0"/>
        <i val="0"/>
        <strike val="0"/>
        <condense val="0"/>
        <extend val="0"/>
        <outline val="0"/>
        <shadow val="0"/>
        <u val="none"/>
        <vertAlign val="baseline"/>
        <sz val="10"/>
        <color rgb="FF000000"/>
        <name val="Arial"/>
        <family val="2"/>
        <scheme val="none"/>
      </font>
      <alignment vertical="top" textRotation="0" indent="0" justifyLastLine="0" shrinkToFit="0" readingOrder="0"/>
    </dxf>
    <dxf>
      <font>
        <b val="0"/>
        <strike val="0"/>
        <outline val="0"/>
        <shadow val="0"/>
        <u val="none"/>
        <vertAlign val="baseline"/>
        <sz val="10"/>
        <color rgb="FF000000"/>
      </font>
      <fill>
        <patternFill patternType="none">
          <bgColor auto="1"/>
        </patternFill>
      </fill>
      <alignment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
      <alignment horizontal="righ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vertical="top" textRotation="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left" vertical="top" textRotation="0" wrapText="0" indent="0" justifyLastLine="0" shrinkToFit="0" readingOrder="0"/>
    </dxf>
    <dxf>
      <font>
        <b val="0"/>
        <strike val="0"/>
        <outline val="0"/>
        <shadow val="0"/>
        <u val="none"/>
        <vertAlign val="baseline"/>
        <sz val="10"/>
        <color rgb="FF000000"/>
        <family val="2"/>
      </font>
      <fill>
        <patternFill patternType="none">
          <bgColor auto="1"/>
        </patternFill>
      </fill>
      <alignment vertical="top" textRotation="0" indent="0" justifyLastLine="0" shrinkToFit="0" readingOrder="0"/>
    </dxf>
    <dxf>
      <font>
        <strike val="0"/>
        <outline val="0"/>
        <shadow val="0"/>
        <u val="none"/>
        <vertAlign val="baseline"/>
        <sz val="10"/>
        <color theme="0"/>
        <name val="Arial"/>
        <family val="2"/>
        <scheme val="none"/>
      </font>
      <fill>
        <patternFill patternType="none">
          <bgColor auto="1"/>
        </patternFill>
      </fill>
      <alignment vertical="top" textRotation="0" wrapText="1" indent="0" justifyLastLine="0" shrinkToFit="0" readingOrder="0"/>
    </dxf>
    <dxf>
      <font>
        <b val="0"/>
        <strike val="0"/>
        <outline val="0"/>
        <shadow val="0"/>
        <u val="none"/>
        <vertAlign val="baseline"/>
        <sz val="10"/>
        <color rgb="FF000000"/>
      </font>
      <fill>
        <patternFill patternType="none">
          <bgColor auto="1"/>
        </patternFill>
      </fill>
      <alignment vertical="top" textRotation="0" indent="0" justifyLastLine="0" shrinkToFit="0" readingOrder="0"/>
    </dxf>
    <dxf>
      <font>
        <b val="0"/>
        <strike val="0"/>
        <outline val="0"/>
        <shadow val="0"/>
        <u val="none"/>
        <vertAlign val="baseline"/>
        <sz val="10"/>
        <color rgb="FF000000"/>
      </font>
      <fill>
        <patternFill patternType="none">
          <bgColor auto="1"/>
        </patternFill>
      </fill>
      <alignment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
      <fill>
        <patternFill patternType="none">
          <bgColor auto="1"/>
        </patternFill>
      </fill>
      <alignment horizontal="right" vertical="top" textRotation="0" wrapText="0" indent="0" justifyLastLine="0" shrinkToFit="0" readingOrder="0"/>
    </dxf>
    <dxf>
      <font>
        <b/>
        <i val="0"/>
        <strike val="0"/>
        <condense val="0"/>
        <extend val="0"/>
        <outline val="0"/>
        <shadow val="0"/>
        <u val="none"/>
        <vertAlign val="baseline"/>
        <sz val="10"/>
        <color rgb="FF000000"/>
        <name val="Arial"/>
        <family val="2"/>
        <scheme val="none"/>
      </font>
      <numFmt numFmtId="164" formatCode="&quot;$&quot;#,##0"/>
      <alignment horizontal="righ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0" formatCode="General"/>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bgColor auto="1"/>
        </patternFill>
      </fill>
      <alignment horizontal="left" vertical="top" textRotation="0" wrapText="0" indent="0" justifyLastLine="0" shrinkToFit="0" readingOrder="0"/>
    </dxf>
    <dxf>
      <font>
        <b val="0"/>
        <strike val="0"/>
        <outline val="0"/>
        <shadow val="0"/>
        <u val="none"/>
        <vertAlign val="baseline"/>
        <sz val="10"/>
        <color rgb="FF000000"/>
        <family val="2"/>
      </font>
      <fill>
        <patternFill patternType="none">
          <bgColor auto="1"/>
        </patternFill>
      </fill>
      <alignment vertical="top" textRotation="0" indent="0" justifyLastLine="0" shrinkToFit="0" readingOrder="0"/>
    </dxf>
    <dxf>
      <font>
        <strike val="0"/>
        <outline val="0"/>
        <shadow val="0"/>
        <u val="none"/>
        <vertAlign val="baseline"/>
        <sz val="10"/>
        <color theme="0"/>
        <name val="Arial"/>
        <family val="2"/>
        <scheme val="none"/>
      </font>
      <fill>
        <patternFill patternType="none">
          <bgColor auto="1"/>
        </patternFill>
      </fill>
      <alignment vertical="top" textRotation="0" wrapText="1"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theme="4" tint="0.79998168889431442"/>
      </font>
    </dxf>
    <dxf>
      <alignment wrapText="1"/>
    </dxf>
    <dxf>
      <alignment horizontal="center"/>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theme="4" tint="0.79998168889431442"/>
      </font>
    </dxf>
    <dxf>
      <alignment wrapText="1"/>
    </dxf>
    <dxf>
      <alignment horizontal="cent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right/>
        <top/>
        <bottom/>
      </border>
    </dxf>
    <dxf>
      <border>
        <right/>
        <top/>
        <bottom/>
      </border>
    </dxf>
    <dxf>
      <border>
        <right/>
        <top/>
        <bottom/>
      </border>
    </dxf>
    <dxf>
      <border>
        <right/>
        <top/>
        <bottom/>
      </border>
    </dxf>
    <dxf>
      <border>
        <right/>
        <top/>
        <bottom/>
      </border>
    </dxf>
    <dxf>
      <border>
        <right/>
        <top/>
        <bottom/>
      </border>
    </dxf>
    <dxf>
      <font>
        <sz val="10"/>
      </font>
    </dxf>
    <dxf>
      <alignment wrapText="1"/>
    </dxf>
    <dxf>
      <font>
        <sz val="10"/>
      </font>
    </dxf>
    <dxf>
      <alignment horizontal="center"/>
    </dxf>
    <dxf>
      <font>
        <sz val="10"/>
      </font>
    </dxf>
    <dxf>
      <alignment wrapText="1"/>
    </dxf>
    <dxf>
      <alignment horizontal="cent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alignment horizontal="center"/>
    </dxf>
    <dxf>
      <alignment horizontal="center"/>
    </dxf>
    <dxf>
      <font>
        <color theme="4" tint="0.79998168889431442"/>
      </font>
    </dxf>
    <dxf>
      <alignment wrapText="1"/>
    </dxf>
    <dxf>
      <alignment horizontal="center"/>
    </dxf>
    <dxf>
      <alignment wrapText="1"/>
    </dxf>
    <dxf>
      <alignment horizontal="center"/>
    </dxf>
    <dxf>
      <numFmt numFmtId="164" formatCode="&quot;$&quot;#,##0"/>
    </dxf>
    <dxf>
      <font>
        <sz val="10"/>
      </font>
    </dxf>
    <dxf>
      <font>
        <sz val="10"/>
      </font>
    </dxf>
    <dxf>
      <font>
        <sz val="10"/>
      </font>
    </dxf>
    <dxf>
      <alignment wrapText="1"/>
    </dxf>
    <dxf>
      <alignment horizontal="cent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font>
        <color theme="4" tint="0.79998168889431442"/>
      </font>
    </dxf>
    <dxf>
      <alignment horizontal="center"/>
    </dxf>
    <dxf>
      <alignment horizontal="center"/>
    </dxf>
    <dxf>
      <font>
        <sz val="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728.492541782405" createdVersion="8" refreshedVersion="8" minRefreshableVersion="3" recordCount="206" xr:uid="{2BBD66E1-48E1-4BBE-B2B7-5BCF12908477}">
  <cacheSource type="worksheet">
    <worksheetSource name="Table13"/>
  </cacheSource>
  <cacheFields count="22">
    <cacheField name="Student last name" numFmtId="0">
      <sharedItems containsNonDate="0" containsString="0" containsBlank="1"/>
    </cacheField>
    <cacheField name="Student first name" numFmtId="0">
      <sharedItems containsNonDate="0" containsString="0" containsBlank="1"/>
    </cacheField>
    <cacheField name="Incoming school grade" numFmtId="0">
      <sharedItems containsBlank="1" count="11">
        <s v="Grade 3"/>
        <s v="Kindergarten"/>
        <s v="Preschool (3)"/>
        <s v="Preschool (4)"/>
        <s v="Grade 1"/>
        <s v="Grade 6"/>
        <s v="Grade 4"/>
        <s v="Grade 5"/>
        <s v="Grade 2"/>
        <s v="Unknown"/>
        <m/>
      </sharedItems>
    </cacheField>
    <cacheField name="Status" numFmtId="0">
      <sharedItems containsBlank="1" count="4">
        <s v="Enrolled"/>
        <s v="Not interested"/>
        <s v="Pending"/>
        <m/>
      </sharedItems>
    </cacheField>
    <cacheField name="Parent last name" numFmtId="0">
      <sharedItems containsBlank="1"/>
    </cacheField>
    <cacheField name="Parent first name (s)" numFmtId="0">
      <sharedItems containsNonDate="0" containsString="0" containsBlank="1"/>
    </cacheField>
    <cacheField name="Lead source" numFmtId="0">
      <sharedItems containsNonDate="0" containsString="0" containsBlank="1"/>
    </cacheField>
    <cacheField name="Referral parent name (if applicable)" numFmtId="0">
      <sharedItems containsNonDate="0" containsString="0" containsBlank="1"/>
    </cacheField>
    <cacheField name="Referral award approved ($)" numFmtId="0">
      <sharedItems containsNonDate="0" containsString="0" containsBlank="1"/>
    </cacheField>
    <cacheField name="Emailed information packet" numFmtId="0">
      <sharedItems containsBlank="1" count="2">
        <s v="Yes"/>
        <m/>
      </sharedItems>
    </cacheField>
    <cacheField name="Attended school tour or open house" numFmtId="0">
      <sharedItems containsBlank="1"/>
    </cacheField>
    <cacheField name="Enrollment meeting completed" numFmtId="0">
      <sharedItems containsBlank="1"/>
    </cacheField>
    <cacheField name="Registration form completed" numFmtId="0">
      <sharedItems containsBlank="1"/>
    </cacheField>
    <cacheField name="Tuition agreement signed" numFmtId="0">
      <sharedItems containsBlank="1"/>
    </cacheField>
    <cacheField name="Registration Fee - amount paid ($)" numFmtId="164">
      <sharedItems containsNonDate="0" containsString="0" containsBlank="1"/>
    </cacheField>
    <cacheField name="Total Financial Assistance ($)" numFmtId="164">
      <sharedItems containsSemiMixedTypes="0" containsString="0" containsNumber="1" containsInteger="1" minValue="0" maxValue="0"/>
    </cacheField>
    <cacheField name="Tax Credit Scholarship ($)" numFmtId="164">
      <sharedItems containsNonDate="0" containsString="0" containsBlank="1"/>
    </cacheField>
    <cacheField name="Other Financial Aid ($)" numFmtId="0">
      <sharedItems containsNonDate="0" containsString="0" containsBlank="1"/>
    </cacheField>
    <cacheField name="Notes" numFmtId="0">
      <sharedItems containsNonDate="0" containsString="0" containsBlank="1"/>
    </cacheField>
    <cacheField name="Parent phone number" numFmtId="0">
      <sharedItems containsNonDate="0" containsString="0" containsBlank="1"/>
    </cacheField>
    <cacheField name="Parent email" numFmtId="0">
      <sharedItems containsNonDate="0" containsString="0" containsBlank="1"/>
    </cacheField>
    <cacheField name="Column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728.561392361109" createdVersion="8" refreshedVersion="8" minRefreshableVersion="3" recordCount="54" xr:uid="{E62F87F3-D9BC-4DF1-8B60-4A9A8FF723A1}">
  <cacheSource type="worksheet">
    <worksheetSource name="Table1"/>
  </cacheSource>
  <cacheFields count="18">
    <cacheField name="Student last name" numFmtId="0">
      <sharedItems containsBlank="1"/>
    </cacheField>
    <cacheField name="Student first name" numFmtId="0">
      <sharedItems containsNonDate="0" containsString="0" containsBlank="1"/>
    </cacheField>
    <cacheField name="Current school grade" numFmtId="0">
      <sharedItems containsBlank="1" count="12">
        <s v="Grade 2"/>
        <s v="Grade 4"/>
        <s v="Preschool (3)"/>
        <s v="Grade 5"/>
        <s v="Grade 8"/>
        <s v="Grade 1"/>
        <s v="Grade 3"/>
        <s v="Grade 6"/>
        <s v="Grade 7"/>
        <s v="Kindergarten"/>
        <s v="Preschool (4)"/>
        <m/>
      </sharedItems>
    </cacheField>
    <cacheField name="Returning student" numFmtId="0">
      <sharedItems containsBlank="1"/>
    </cacheField>
    <cacheField name="New student" numFmtId="0">
      <sharedItems containsBlank="1"/>
    </cacheField>
    <cacheField name="Next year school grade" numFmtId="0">
      <sharedItems count="13">
        <s v="Grade 3"/>
        <s v="Grade 5"/>
        <s v="Preschool (4)"/>
        <s v="Grade 6"/>
        <s v="Graduate"/>
        <s v="Grade 2"/>
        <s v="Grade 4"/>
        <s v="Grade 7"/>
        <s v="Grade 8"/>
        <s v="Grade 1"/>
        <s v="Kindergarten"/>
        <s v="-"/>
        <s v=" " u="1"/>
      </sharedItems>
    </cacheField>
    <cacheField name="Returning next year" numFmtId="0">
      <sharedItems containsBlank="1"/>
    </cacheField>
    <cacheField name="Pending return decision" numFmtId="0">
      <sharedItems containsBlank="1"/>
    </cacheField>
    <cacheField name="Not returning next year" numFmtId="0">
      <sharedItems containsBlank="1"/>
    </cacheField>
    <cacheField name="Re-enrollment meeting completed" numFmtId="0">
      <sharedItems containsBlank="1"/>
    </cacheField>
    <cacheField name="Registration form completed" numFmtId="0">
      <sharedItems containsBlank="1"/>
    </cacheField>
    <cacheField name="Tuition agreement signed" numFmtId="0">
      <sharedItems containsBlank="1"/>
    </cacheField>
    <cacheField name="Registration Fee - amount paid ($)" numFmtId="164">
      <sharedItems containsString="0" containsBlank="1" containsNumber="1" containsInteger="1" minValue="100" maxValue="200"/>
    </cacheField>
    <cacheField name="Total Financial Assistance ($)" numFmtId="164">
      <sharedItems containsSemiMixedTypes="0" containsString="0" containsNumber="1" containsInteger="1" minValue="0" maxValue="1250"/>
    </cacheField>
    <cacheField name="Tax Credit Scholarship ($)" numFmtId="164">
      <sharedItems containsString="0" containsBlank="1" containsNumber="1" containsInteger="1" minValue="500" maxValue="1000"/>
    </cacheField>
    <cacheField name="Other Financial Aid ($)" numFmtId="0">
      <sharedItems containsString="0" containsBlank="1" containsNumber="1" containsInteger="1" minValue="250" maxValue="250"/>
    </cacheField>
    <cacheField name="Notes" numFmtId="0">
      <sharedItems containsNonDate="0" containsString="0" containsBlank="1"/>
    </cacheField>
    <cacheField name="Column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m/>
    <m/>
    <x v="0"/>
    <x v="0"/>
    <s v="Name"/>
    <m/>
    <m/>
    <m/>
    <m/>
    <x v="0"/>
    <s v="Yes"/>
    <s v="Yes"/>
    <s v="Yes"/>
    <s v="Yes"/>
    <m/>
    <n v="0"/>
    <m/>
    <m/>
    <m/>
    <m/>
    <m/>
    <m/>
  </r>
  <r>
    <m/>
    <m/>
    <x v="1"/>
    <x v="0"/>
    <s v="Name"/>
    <m/>
    <m/>
    <m/>
    <m/>
    <x v="0"/>
    <s v="Yes"/>
    <s v="Yes"/>
    <s v="Yes"/>
    <s v="Yes"/>
    <m/>
    <n v="0"/>
    <m/>
    <m/>
    <m/>
    <m/>
    <m/>
    <m/>
  </r>
  <r>
    <m/>
    <m/>
    <x v="1"/>
    <x v="0"/>
    <s v="Name"/>
    <m/>
    <m/>
    <m/>
    <m/>
    <x v="0"/>
    <s v="Yes"/>
    <s v="Yes"/>
    <s v="Yes"/>
    <s v="Yes"/>
    <m/>
    <n v="0"/>
    <m/>
    <m/>
    <m/>
    <m/>
    <m/>
    <m/>
  </r>
  <r>
    <m/>
    <m/>
    <x v="2"/>
    <x v="0"/>
    <s v="Name"/>
    <m/>
    <m/>
    <m/>
    <m/>
    <x v="0"/>
    <s v="Yes"/>
    <s v="Yes"/>
    <s v="Yes"/>
    <s v="Yes"/>
    <m/>
    <n v="0"/>
    <m/>
    <m/>
    <m/>
    <m/>
    <m/>
    <m/>
  </r>
  <r>
    <m/>
    <m/>
    <x v="2"/>
    <x v="0"/>
    <s v="Name"/>
    <m/>
    <m/>
    <m/>
    <m/>
    <x v="0"/>
    <s v="Yes"/>
    <s v="Yes"/>
    <s v="Yes"/>
    <m/>
    <m/>
    <n v="0"/>
    <m/>
    <m/>
    <m/>
    <m/>
    <m/>
    <m/>
  </r>
  <r>
    <m/>
    <m/>
    <x v="2"/>
    <x v="0"/>
    <s v="Name"/>
    <m/>
    <m/>
    <m/>
    <m/>
    <x v="0"/>
    <s v="Yes"/>
    <s v="Yes"/>
    <s v="Yes"/>
    <m/>
    <m/>
    <n v="0"/>
    <m/>
    <m/>
    <m/>
    <m/>
    <m/>
    <m/>
  </r>
  <r>
    <m/>
    <m/>
    <x v="3"/>
    <x v="0"/>
    <s v="Name"/>
    <m/>
    <m/>
    <m/>
    <m/>
    <x v="0"/>
    <s v="Yes"/>
    <s v="Yes"/>
    <s v="Yes"/>
    <m/>
    <m/>
    <n v="0"/>
    <m/>
    <m/>
    <m/>
    <m/>
    <m/>
    <m/>
  </r>
  <r>
    <m/>
    <m/>
    <x v="4"/>
    <x v="0"/>
    <s v="Name"/>
    <m/>
    <m/>
    <m/>
    <m/>
    <x v="0"/>
    <s v="Yes"/>
    <s v="Yes"/>
    <m/>
    <m/>
    <m/>
    <n v="0"/>
    <m/>
    <m/>
    <m/>
    <m/>
    <m/>
    <m/>
  </r>
  <r>
    <m/>
    <m/>
    <x v="5"/>
    <x v="0"/>
    <s v="Name"/>
    <m/>
    <m/>
    <m/>
    <m/>
    <x v="0"/>
    <s v="Yes"/>
    <s v="Yes"/>
    <m/>
    <m/>
    <m/>
    <n v="0"/>
    <m/>
    <m/>
    <m/>
    <m/>
    <m/>
    <m/>
  </r>
  <r>
    <m/>
    <m/>
    <x v="4"/>
    <x v="1"/>
    <s v="Name"/>
    <m/>
    <m/>
    <m/>
    <m/>
    <x v="0"/>
    <s v="Yes"/>
    <m/>
    <m/>
    <m/>
    <m/>
    <n v="0"/>
    <m/>
    <m/>
    <m/>
    <m/>
    <m/>
    <m/>
  </r>
  <r>
    <m/>
    <m/>
    <x v="0"/>
    <x v="1"/>
    <s v="Name"/>
    <m/>
    <m/>
    <m/>
    <m/>
    <x v="1"/>
    <m/>
    <m/>
    <m/>
    <m/>
    <m/>
    <n v="0"/>
    <m/>
    <m/>
    <m/>
    <m/>
    <m/>
    <m/>
  </r>
  <r>
    <m/>
    <m/>
    <x v="1"/>
    <x v="1"/>
    <s v="Name"/>
    <m/>
    <m/>
    <m/>
    <m/>
    <x v="1"/>
    <m/>
    <m/>
    <m/>
    <m/>
    <m/>
    <n v="0"/>
    <m/>
    <m/>
    <m/>
    <m/>
    <m/>
    <m/>
  </r>
  <r>
    <m/>
    <m/>
    <x v="6"/>
    <x v="1"/>
    <s v="Name"/>
    <m/>
    <m/>
    <m/>
    <m/>
    <x v="1"/>
    <m/>
    <m/>
    <m/>
    <m/>
    <m/>
    <n v="0"/>
    <m/>
    <m/>
    <m/>
    <m/>
    <m/>
    <m/>
  </r>
  <r>
    <m/>
    <m/>
    <x v="0"/>
    <x v="1"/>
    <s v="Name"/>
    <m/>
    <m/>
    <m/>
    <m/>
    <x v="1"/>
    <m/>
    <m/>
    <m/>
    <m/>
    <m/>
    <n v="0"/>
    <m/>
    <m/>
    <m/>
    <m/>
    <m/>
    <m/>
  </r>
  <r>
    <m/>
    <m/>
    <x v="7"/>
    <x v="1"/>
    <s v="Name"/>
    <m/>
    <m/>
    <m/>
    <m/>
    <x v="1"/>
    <m/>
    <m/>
    <m/>
    <m/>
    <m/>
    <n v="0"/>
    <m/>
    <m/>
    <m/>
    <m/>
    <m/>
    <m/>
  </r>
  <r>
    <m/>
    <m/>
    <x v="1"/>
    <x v="1"/>
    <s v="Name"/>
    <m/>
    <m/>
    <m/>
    <m/>
    <x v="1"/>
    <m/>
    <m/>
    <m/>
    <m/>
    <m/>
    <n v="0"/>
    <m/>
    <m/>
    <m/>
    <m/>
    <m/>
    <m/>
  </r>
  <r>
    <m/>
    <m/>
    <x v="2"/>
    <x v="1"/>
    <s v="Name"/>
    <m/>
    <m/>
    <m/>
    <m/>
    <x v="1"/>
    <m/>
    <m/>
    <m/>
    <m/>
    <m/>
    <n v="0"/>
    <m/>
    <m/>
    <m/>
    <m/>
    <m/>
    <m/>
  </r>
  <r>
    <m/>
    <m/>
    <x v="2"/>
    <x v="1"/>
    <s v="Name"/>
    <m/>
    <m/>
    <m/>
    <m/>
    <x v="1"/>
    <m/>
    <m/>
    <m/>
    <m/>
    <m/>
    <n v="0"/>
    <m/>
    <m/>
    <m/>
    <m/>
    <m/>
    <m/>
  </r>
  <r>
    <m/>
    <m/>
    <x v="8"/>
    <x v="2"/>
    <s v="Name"/>
    <m/>
    <m/>
    <m/>
    <m/>
    <x v="0"/>
    <s v="Yes"/>
    <s v="Yes"/>
    <m/>
    <m/>
    <m/>
    <n v="0"/>
    <m/>
    <m/>
    <m/>
    <m/>
    <m/>
    <m/>
  </r>
  <r>
    <m/>
    <m/>
    <x v="1"/>
    <x v="2"/>
    <s v="Name"/>
    <m/>
    <m/>
    <m/>
    <m/>
    <x v="0"/>
    <s v="Yes"/>
    <s v="Yes"/>
    <m/>
    <m/>
    <m/>
    <n v="0"/>
    <m/>
    <m/>
    <m/>
    <m/>
    <m/>
    <m/>
  </r>
  <r>
    <m/>
    <m/>
    <x v="1"/>
    <x v="2"/>
    <s v="Name"/>
    <m/>
    <m/>
    <m/>
    <m/>
    <x v="1"/>
    <m/>
    <m/>
    <m/>
    <m/>
    <m/>
    <n v="0"/>
    <m/>
    <m/>
    <m/>
    <m/>
    <m/>
    <m/>
  </r>
  <r>
    <m/>
    <m/>
    <x v="3"/>
    <x v="2"/>
    <s v="Name"/>
    <m/>
    <m/>
    <m/>
    <m/>
    <x v="0"/>
    <s v="Yes"/>
    <m/>
    <m/>
    <m/>
    <m/>
    <n v="0"/>
    <m/>
    <m/>
    <m/>
    <m/>
    <m/>
    <m/>
  </r>
  <r>
    <m/>
    <m/>
    <x v="9"/>
    <x v="2"/>
    <s v="Name"/>
    <m/>
    <m/>
    <m/>
    <m/>
    <x v="1"/>
    <m/>
    <m/>
    <m/>
    <m/>
    <m/>
    <n v="0"/>
    <m/>
    <m/>
    <m/>
    <m/>
    <m/>
    <m/>
  </r>
  <r>
    <m/>
    <m/>
    <x v="9"/>
    <x v="2"/>
    <s v="Name"/>
    <m/>
    <m/>
    <m/>
    <m/>
    <x v="1"/>
    <m/>
    <m/>
    <m/>
    <m/>
    <m/>
    <n v="0"/>
    <m/>
    <m/>
    <m/>
    <m/>
    <m/>
    <m/>
  </r>
  <r>
    <m/>
    <m/>
    <x v="9"/>
    <x v="2"/>
    <s v="Name"/>
    <m/>
    <m/>
    <m/>
    <m/>
    <x v="1"/>
    <m/>
    <m/>
    <m/>
    <m/>
    <m/>
    <n v="0"/>
    <m/>
    <m/>
    <m/>
    <m/>
    <m/>
    <m/>
  </r>
  <r>
    <m/>
    <m/>
    <x v="9"/>
    <x v="2"/>
    <s v="Name"/>
    <m/>
    <m/>
    <m/>
    <m/>
    <x v="1"/>
    <m/>
    <m/>
    <m/>
    <m/>
    <m/>
    <n v="0"/>
    <m/>
    <m/>
    <m/>
    <m/>
    <m/>
    <m/>
  </r>
  <r>
    <m/>
    <m/>
    <x v="9"/>
    <x v="2"/>
    <s v="Name"/>
    <m/>
    <m/>
    <m/>
    <m/>
    <x v="1"/>
    <m/>
    <m/>
    <m/>
    <m/>
    <m/>
    <n v="0"/>
    <m/>
    <m/>
    <m/>
    <m/>
    <m/>
    <m/>
  </r>
  <r>
    <m/>
    <m/>
    <x v="9"/>
    <x v="2"/>
    <s v="Name"/>
    <m/>
    <m/>
    <m/>
    <m/>
    <x v="1"/>
    <m/>
    <m/>
    <m/>
    <m/>
    <m/>
    <n v="0"/>
    <m/>
    <m/>
    <m/>
    <m/>
    <m/>
    <m/>
  </r>
  <r>
    <m/>
    <m/>
    <x v="9"/>
    <x v="2"/>
    <s v="Name"/>
    <m/>
    <m/>
    <m/>
    <m/>
    <x v="1"/>
    <m/>
    <m/>
    <m/>
    <m/>
    <m/>
    <n v="0"/>
    <m/>
    <m/>
    <m/>
    <m/>
    <m/>
    <m/>
  </r>
  <r>
    <m/>
    <m/>
    <x v="9"/>
    <x v="2"/>
    <s v="Name"/>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r>
    <m/>
    <m/>
    <x v="10"/>
    <x v="3"/>
    <m/>
    <m/>
    <m/>
    <m/>
    <m/>
    <x v="1"/>
    <m/>
    <m/>
    <m/>
    <m/>
    <m/>
    <n v="0"/>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
  <r>
    <s v="Name"/>
    <m/>
    <x v="0"/>
    <s v="Yes"/>
    <m/>
    <x v="0"/>
    <m/>
    <s v="Yes"/>
    <m/>
    <s v="Yes"/>
    <m/>
    <m/>
    <n v="200"/>
    <n v="0"/>
    <m/>
    <m/>
    <m/>
    <m/>
  </r>
  <r>
    <s v="Name"/>
    <m/>
    <x v="1"/>
    <s v="Yes"/>
    <m/>
    <x v="1"/>
    <m/>
    <s v="Yes"/>
    <m/>
    <s v="Yes"/>
    <m/>
    <s v="Yes"/>
    <n v="200"/>
    <n v="750"/>
    <n v="500"/>
    <n v="250"/>
    <m/>
    <m/>
  </r>
  <r>
    <s v="Name"/>
    <m/>
    <x v="2"/>
    <m/>
    <s v="Yes"/>
    <x v="2"/>
    <m/>
    <s v="Yes"/>
    <m/>
    <s v="Yes"/>
    <m/>
    <m/>
    <n v="100"/>
    <n v="0"/>
    <m/>
    <m/>
    <m/>
    <m/>
  </r>
  <r>
    <s v="Name"/>
    <m/>
    <x v="1"/>
    <s v="Yes"/>
    <m/>
    <x v="1"/>
    <m/>
    <m/>
    <s v="Yes"/>
    <m/>
    <m/>
    <m/>
    <m/>
    <n v="0"/>
    <m/>
    <m/>
    <m/>
    <m/>
  </r>
  <r>
    <s v="Name"/>
    <m/>
    <x v="3"/>
    <s v="Yes"/>
    <m/>
    <x v="3"/>
    <m/>
    <m/>
    <s v="Yes"/>
    <m/>
    <m/>
    <m/>
    <m/>
    <n v="0"/>
    <m/>
    <m/>
    <m/>
    <m/>
  </r>
  <r>
    <s v="Name"/>
    <m/>
    <x v="4"/>
    <s v="Yes"/>
    <m/>
    <x v="4"/>
    <m/>
    <m/>
    <s v="Yes"/>
    <m/>
    <m/>
    <m/>
    <m/>
    <n v="0"/>
    <m/>
    <m/>
    <m/>
    <m/>
  </r>
  <r>
    <s v="Name"/>
    <m/>
    <x v="4"/>
    <s v="Yes"/>
    <m/>
    <x v="4"/>
    <m/>
    <m/>
    <s v="Yes"/>
    <m/>
    <m/>
    <m/>
    <m/>
    <n v="0"/>
    <m/>
    <m/>
    <m/>
    <m/>
  </r>
  <r>
    <s v="Name"/>
    <m/>
    <x v="4"/>
    <s v="Yes"/>
    <m/>
    <x v="4"/>
    <m/>
    <m/>
    <s v="Yes"/>
    <m/>
    <m/>
    <m/>
    <m/>
    <n v="0"/>
    <m/>
    <m/>
    <m/>
    <m/>
  </r>
  <r>
    <s v="Name"/>
    <m/>
    <x v="4"/>
    <s v="Yes"/>
    <m/>
    <x v="4"/>
    <m/>
    <m/>
    <s v="Yes"/>
    <m/>
    <m/>
    <m/>
    <m/>
    <n v="0"/>
    <m/>
    <m/>
    <m/>
    <m/>
  </r>
  <r>
    <s v="Name"/>
    <m/>
    <x v="2"/>
    <m/>
    <s v="Yes"/>
    <x v="2"/>
    <m/>
    <m/>
    <s v="Yes"/>
    <m/>
    <m/>
    <m/>
    <m/>
    <n v="0"/>
    <m/>
    <m/>
    <m/>
    <m/>
  </r>
  <r>
    <s v="Name"/>
    <m/>
    <x v="5"/>
    <s v="Yes"/>
    <m/>
    <x v="5"/>
    <s v="Yes"/>
    <m/>
    <m/>
    <s v="Yes"/>
    <s v="Yes"/>
    <s v="Yes"/>
    <n v="200"/>
    <n v="750"/>
    <n v="500"/>
    <n v="250"/>
    <m/>
    <m/>
  </r>
  <r>
    <s v="Name"/>
    <m/>
    <x v="5"/>
    <m/>
    <s v="Yes"/>
    <x v="5"/>
    <s v="Yes"/>
    <m/>
    <m/>
    <s v="Yes"/>
    <s v="Yes"/>
    <s v="Yes"/>
    <n v="200"/>
    <n v="750"/>
    <n v="500"/>
    <n v="250"/>
    <m/>
    <m/>
  </r>
  <r>
    <s v="Name"/>
    <m/>
    <x v="5"/>
    <s v="Yes"/>
    <m/>
    <x v="5"/>
    <s v="Yes"/>
    <m/>
    <m/>
    <s v="Yes"/>
    <s v="Yes"/>
    <m/>
    <n v="200"/>
    <n v="0"/>
    <m/>
    <m/>
    <m/>
    <m/>
  </r>
  <r>
    <s v="Name"/>
    <m/>
    <x v="0"/>
    <s v="Yes"/>
    <m/>
    <x v="0"/>
    <s v="Yes"/>
    <m/>
    <m/>
    <s v="Yes"/>
    <s v="Yes"/>
    <s v="Yes"/>
    <n v="200"/>
    <n v="750"/>
    <n v="500"/>
    <n v="250"/>
    <m/>
    <m/>
  </r>
  <r>
    <s v="Name"/>
    <m/>
    <x v="0"/>
    <s v="Yes"/>
    <m/>
    <x v="0"/>
    <s v="Yes"/>
    <m/>
    <m/>
    <s v="Yes"/>
    <s v="Yes"/>
    <s v="Yes"/>
    <n v="200"/>
    <n v="750"/>
    <n v="500"/>
    <n v="250"/>
    <m/>
    <m/>
  </r>
  <r>
    <s v="Name"/>
    <m/>
    <x v="6"/>
    <s v="Yes"/>
    <m/>
    <x v="6"/>
    <s v="Yes"/>
    <m/>
    <m/>
    <s v="Yes"/>
    <s v="Yes"/>
    <s v="Yes"/>
    <n v="200"/>
    <n v="750"/>
    <n v="500"/>
    <n v="250"/>
    <m/>
    <m/>
  </r>
  <r>
    <s v="Name"/>
    <m/>
    <x v="6"/>
    <s v="Yes"/>
    <m/>
    <x v="6"/>
    <s v="Yes"/>
    <m/>
    <m/>
    <s v="Yes"/>
    <s v="Yes"/>
    <m/>
    <n v="200"/>
    <n v="0"/>
    <m/>
    <m/>
    <m/>
    <m/>
  </r>
  <r>
    <s v="Name"/>
    <m/>
    <x v="1"/>
    <m/>
    <s v="Yes"/>
    <x v="1"/>
    <s v="Yes"/>
    <m/>
    <m/>
    <s v="Yes"/>
    <s v="Yes"/>
    <s v="Yes"/>
    <n v="200"/>
    <n v="750"/>
    <n v="500"/>
    <n v="250"/>
    <m/>
    <m/>
  </r>
  <r>
    <s v="Name"/>
    <m/>
    <x v="3"/>
    <s v="Yes"/>
    <m/>
    <x v="3"/>
    <s v="Yes"/>
    <m/>
    <m/>
    <s v="Yes"/>
    <s v="Yes"/>
    <s v="Yes"/>
    <n v="200"/>
    <n v="750"/>
    <n v="500"/>
    <n v="250"/>
    <m/>
    <m/>
  </r>
  <r>
    <s v="Name"/>
    <m/>
    <x v="3"/>
    <m/>
    <s v="Yes"/>
    <x v="3"/>
    <s v="Yes"/>
    <m/>
    <m/>
    <s v="Yes"/>
    <s v="Yes"/>
    <m/>
    <n v="200"/>
    <n v="0"/>
    <m/>
    <m/>
    <m/>
    <m/>
  </r>
  <r>
    <s v="Name"/>
    <m/>
    <x v="7"/>
    <s v="Yes"/>
    <m/>
    <x v="7"/>
    <s v="Yes"/>
    <m/>
    <m/>
    <s v="Yes"/>
    <s v="Yes"/>
    <s v="Yes"/>
    <n v="200"/>
    <n v="1250"/>
    <n v="1000"/>
    <n v="250"/>
    <m/>
    <m/>
  </r>
  <r>
    <s v="Name"/>
    <m/>
    <x v="7"/>
    <s v="Yes"/>
    <m/>
    <x v="7"/>
    <s v="Yes"/>
    <m/>
    <m/>
    <m/>
    <m/>
    <m/>
    <m/>
    <n v="1250"/>
    <n v="1000"/>
    <n v="250"/>
    <m/>
    <m/>
  </r>
  <r>
    <s v="Name"/>
    <m/>
    <x v="7"/>
    <s v="Yes"/>
    <m/>
    <x v="7"/>
    <s v="Yes"/>
    <m/>
    <m/>
    <s v="Yes"/>
    <m/>
    <m/>
    <m/>
    <n v="1250"/>
    <n v="1000"/>
    <n v="250"/>
    <m/>
    <m/>
  </r>
  <r>
    <s v="Name"/>
    <m/>
    <x v="7"/>
    <s v="Yes"/>
    <m/>
    <x v="7"/>
    <s v="Yes"/>
    <m/>
    <m/>
    <s v="Yes"/>
    <m/>
    <m/>
    <m/>
    <n v="0"/>
    <m/>
    <m/>
    <m/>
    <m/>
  </r>
  <r>
    <s v="Name"/>
    <m/>
    <x v="8"/>
    <s v="Yes"/>
    <m/>
    <x v="8"/>
    <s v="Yes"/>
    <m/>
    <m/>
    <s v="Yes"/>
    <s v="Yes"/>
    <s v="Yes"/>
    <n v="200"/>
    <n v="1250"/>
    <n v="1000"/>
    <n v="250"/>
    <m/>
    <m/>
  </r>
  <r>
    <s v="Name"/>
    <m/>
    <x v="8"/>
    <m/>
    <s v="Yes"/>
    <x v="8"/>
    <s v="Yes"/>
    <m/>
    <m/>
    <s v="Yes"/>
    <s v="Yes"/>
    <s v="Yes"/>
    <n v="200"/>
    <n v="1250"/>
    <n v="1000"/>
    <n v="250"/>
    <m/>
    <m/>
  </r>
  <r>
    <s v="Name"/>
    <m/>
    <x v="8"/>
    <s v="Yes"/>
    <m/>
    <x v="8"/>
    <s v="Yes"/>
    <m/>
    <m/>
    <s v="Yes"/>
    <m/>
    <m/>
    <n v="200"/>
    <n v="0"/>
    <m/>
    <m/>
    <m/>
    <m/>
  </r>
  <r>
    <s v="Name"/>
    <m/>
    <x v="8"/>
    <s v="Yes"/>
    <m/>
    <x v="8"/>
    <s v="Yes"/>
    <m/>
    <m/>
    <s v="Yes"/>
    <m/>
    <m/>
    <n v="200"/>
    <n v="0"/>
    <m/>
    <m/>
    <m/>
    <m/>
  </r>
  <r>
    <s v="Name"/>
    <m/>
    <x v="9"/>
    <m/>
    <s v="Yes"/>
    <x v="9"/>
    <s v="Yes"/>
    <m/>
    <m/>
    <s v="Yes"/>
    <s v="Yes"/>
    <s v="Yes"/>
    <n v="100"/>
    <n v="1250"/>
    <n v="1000"/>
    <n v="250"/>
    <m/>
    <m/>
  </r>
  <r>
    <s v="Name"/>
    <m/>
    <x v="9"/>
    <m/>
    <s v="Yes"/>
    <x v="9"/>
    <s v="Yes"/>
    <m/>
    <m/>
    <s v="Yes"/>
    <s v="Yes"/>
    <s v="Yes"/>
    <n v="100"/>
    <n v="1250"/>
    <n v="1000"/>
    <n v="250"/>
    <m/>
    <m/>
  </r>
  <r>
    <s v="Name"/>
    <m/>
    <x v="9"/>
    <s v="Yes"/>
    <m/>
    <x v="9"/>
    <s v="Yes"/>
    <m/>
    <m/>
    <s v="Yes"/>
    <s v="Yes"/>
    <m/>
    <n v="100"/>
    <n v="0"/>
    <m/>
    <m/>
    <m/>
    <m/>
  </r>
  <r>
    <s v="Name"/>
    <m/>
    <x v="9"/>
    <m/>
    <s v="Yes"/>
    <x v="9"/>
    <s v="Yes"/>
    <m/>
    <m/>
    <m/>
    <m/>
    <m/>
    <m/>
    <n v="1250"/>
    <n v="1000"/>
    <n v="250"/>
    <m/>
    <m/>
  </r>
  <r>
    <s v="Name"/>
    <m/>
    <x v="2"/>
    <m/>
    <s v="Yes"/>
    <x v="2"/>
    <s v="Yes"/>
    <m/>
    <m/>
    <s v="Yes"/>
    <s v="Yes"/>
    <s v="Yes"/>
    <n v="100"/>
    <n v="1250"/>
    <n v="1000"/>
    <n v="250"/>
    <m/>
    <m/>
  </r>
  <r>
    <s v="Name"/>
    <m/>
    <x v="10"/>
    <m/>
    <s v="Yes"/>
    <x v="10"/>
    <s v="Yes"/>
    <m/>
    <m/>
    <s v="Yes"/>
    <s v="Yes"/>
    <m/>
    <n v="100"/>
    <n v="0"/>
    <m/>
    <m/>
    <m/>
    <m/>
  </r>
  <r>
    <s v="Name"/>
    <m/>
    <x v="10"/>
    <s v="Yes"/>
    <m/>
    <x v="10"/>
    <s v="Yes"/>
    <m/>
    <m/>
    <s v="Yes"/>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r>
    <m/>
    <m/>
    <x v="11"/>
    <m/>
    <m/>
    <x v="11"/>
    <m/>
    <m/>
    <m/>
    <m/>
    <m/>
    <m/>
    <m/>
    <n v="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C30BBD-DE7D-4A47-8F20-CE0952D010D0}" name="PivotTable1" cacheId="2281"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B6:E18" firstHeaderRow="0" firstDataRow="1" firstDataCol="1"/>
  <pivotFields count="18">
    <pivotField dataField="1" showAll="0"/>
    <pivotField showAll="0"/>
    <pivotField axis="axisRow" showAll="0">
      <items count="13">
        <item x="5"/>
        <item x="0"/>
        <item x="6"/>
        <item x="1"/>
        <item x="3"/>
        <item x="7"/>
        <item x="8"/>
        <item x="4"/>
        <item x="9"/>
        <item x="2"/>
        <item x="10"/>
        <item h="1" x="11"/>
        <item t="default"/>
      </items>
    </pivotField>
    <pivotField dataField="1" showAll="0"/>
    <pivotField dataField="1" showAll="0"/>
    <pivotField showAll="0"/>
    <pivotField showAll="0"/>
    <pivotField showAll="0"/>
    <pivotField showAll="0"/>
    <pivotField showAll="0"/>
    <pivotField showAll="0"/>
    <pivotField showAll="0"/>
    <pivotField showAll="0"/>
    <pivotField numFmtId="164" showAll="0"/>
    <pivotField showAll="0"/>
    <pivotField showAll="0"/>
    <pivotField showAll="0"/>
    <pivotField showAll="0"/>
  </pivotFields>
  <rowFields count="1">
    <field x="2"/>
  </rowFields>
  <rowItems count="12">
    <i>
      <x/>
    </i>
    <i>
      <x v="1"/>
    </i>
    <i>
      <x v="2"/>
    </i>
    <i>
      <x v="3"/>
    </i>
    <i>
      <x v="4"/>
    </i>
    <i>
      <x v="5"/>
    </i>
    <i>
      <x v="6"/>
    </i>
    <i>
      <x v="7"/>
    </i>
    <i>
      <x v="8"/>
    </i>
    <i>
      <x v="9"/>
    </i>
    <i>
      <x v="10"/>
    </i>
    <i t="grand">
      <x/>
    </i>
  </rowItems>
  <colFields count="1">
    <field x="-2"/>
  </colFields>
  <colItems count="3">
    <i>
      <x/>
    </i>
    <i i="1">
      <x v="1"/>
    </i>
    <i i="2">
      <x v="2"/>
    </i>
  </colItems>
  <dataFields count="3">
    <dataField name="# Total Students" fld="0" subtotal="count" baseField="0" baseItem="0"/>
    <dataField name="# Returning Students" fld="3" subtotal="count" baseField="0" baseItem="0"/>
    <dataField name="# New Students" fld="4" subtotal="count" baseField="0" baseItem="0"/>
  </dataFields>
  <formats count="12">
    <format dxfId="103">
      <pivotArea type="all" dataOnly="0" outline="0" fieldPosition="0"/>
    </format>
    <format dxfId="104">
      <pivotArea outline="0" collapsedLevelsAreSubtotals="1" fieldPosition="0"/>
    </format>
    <format dxfId="105">
      <pivotArea field="2" type="button" dataOnly="0" labelOnly="1" outline="0" axis="axisRow" fieldPosition="0"/>
    </format>
    <format dxfId="106">
      <pivotArea dataOnly="0" labelOnly="1" fieldPosition="0">
        <references count="1">
          <reference field="2" count="0"/>
        </references>
      </pivotArea>
    </format>
    <format dxfId="107">
      <pivotArea dataOnly="0" labelOnly="1" grandRow="1" outline="0" fieldPosition="0"/>
    </format>
    <format dxfId="108">
      <pivotArea dataOnly="0" labelOnly="1" outline="0" fieldPosition="0">
        <references count="1">
          <reference field="4294967294" count="3">
            <x v="0"/>
            <x v="1"/>
            <x v="2"/>
          </reference>
        </references>
      </pivotArea>
    </format>
    <format dxfId="109">
      <pivotArea field="2" type="button" dataOnly="0" labelOnly="1" outline="0" axis="axisRow" fieldPosition="0"/>
    </format>
    <format dxfId="110">
      <pivotArea dataOnly="0" labelOnly="1" outline="0" fieldPosition="0">
        <references count="1">
          <reference field="4294967294" count="3">
            <x v="0"/>
            <x v="1"/>
            <x v="2"/>
          </reference>
        </references>
      </pivotArea>
    </format>
    <format dxfId="111">
      <pivotArea field="2" type="button" dataOnly="0" labelOnly="1" outline="0" axis="axisRow" fieldPosition="0"/>
    </format>
    <format dxfId="112">
      <pivotArea dataOnly="0" labelOnly="1" outline="0" fieldPosition="0">
        <references count="1">
          <reference field="4294967294" count="2">
            <x v="1"/>
            <x v="2"/>
          </reference>
        </references>
      </pivotArea>
    </format>
    <format dxfId="113">
      <pivotArea dataOnly="0" labelOnly="1" outline="0" fieldPosition="0">
        <references count="1">
          <reference field="4294967294" count="1">
            <x v="0"/>
          </reference>
        </references>
      </pivotArea>
    </format>
    <format dxfId="114">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403817-E970-441C-B968-EA14B030377E}" name="PivotTable2" cacheId="2281"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B37:J48" firstHeaderRow="0" firstDataRow="1" firstDataCol="1"/>
  <pivotFields count="18">
    <pivotField showAll="0"/>
    <pivotField showAll="0"/>
    <pivotField showAll="0"/>
    <pivotField showAll="0"/>
    <pivotField showAll="0"/>
    <pivotField axis="axisRow" showAll="0">
      <items count="14">
        <item h="1" m="1" x="12"/>
        <item x="9"/>
        <item x="5"/>
        <item x="0"/>
        <item x="6"/>
        <item x="1"/>
        <item x="3"/>
        <item x="7"/>
        <item x="8"/>
        <item h="1" x="4"/>
        <item x="10"/>
        <item x="2"/>
        <item h="1" x="11"/>
        <item t="default"/>
      </items>
    </pivotField>
    <pivotField dataField="1" showAll="0"/>
    <pivotField dataField="1" showAll="0"/>
    <pivotField dataField="1" showAll="0"/>
    <pivotField dataField="1" showAll="0"/>
    <pivotField dataField="1" showAll="0"/>
    <pivotField dataField="1" showAll="0"/>
    <pivotField dataField="1" showAll="0"/>
    <pivotField dataField="1" numFmtId="164" showAll="0"/>
    <pivotField showAll="0"/>
    <pivotField showAll="0"/>
    <pivotField showAll="0"/>
    <pivotField showAll="0"/>
  </pivotFields>
  <rowFields count="1">
    <field x="5"/>
  </rowFields>
  <rowItems count="11">
    <i>
      <x v="1"/>
    </i>
    <i>
      <x v="2"/>
    </i>
    <i>
      <x v="3"/>
    </i>
    <i>
      <x v="4"/>
    </i>
    <i>
      <x v="5"/>
    </i>
    <i>
      <x v="6"/>
    </i>
    <i>
      <x v="7"/>
    </i>
    <i>
      <x v="8"/>
    </i>
    <i>
      <x v="10"/>
    </i>
    <i>
      <x v="11"/>
    </i>
    <i t="grand">
      <x/>
    </i>
  </rowItems>
  <colFields count="1">
    <field x="-2"/>
  </colFields>
  <colItems count="8">
    <i>
      <x/>
    </i>
    <i i="1">
      <x v="1"/>
    </i>
    <i i="2">
      <x v="2"/>
    </i>
    <i i="3">
      <x v="3"/>
    </i>
    <i i="4">
      <x v="4"/>
    </i>
    <i i="5">
      <x v="5"/>
    </i>
    <i i="6">
      <x v="6"/>
    </i>
    <i i="7">
      <x v="7"/>
    </i>
  </colItems>
  <dataFields count="8">
    <dataField name="# Returning Students" fld="6" subtotal="count" baseField="0" baseItem="0"/>
    <dataField name="# Pending Return Decision" fld="7" subtotal="count" baseField="0" baseItem="0"/>
    <dataField name="# Not Returning Students" fld="8" subtotal="count" baseField="0" baseItem="0"/>
    <dataField name="Re-enrollment meeting done" fld="9" subtotal="count" baseField="0" baseItem="0"/>
    <dataField name="Registration form done" fld="10" subtotal="count" baseField="0" baseItem="0"/>
    <dataField name="Tutition agreement done" fld="11" subtotal="count" baseField="0" baseItem="0"/>
    <dataField name="Registration fees paid" fld="12" baseField="0" baseItem="0" numFmtId="164"/>
    <dataField name="Total Financial Assistance" fld="13" baseField="0" baseItem="0" numFmtId="164"/>
  </dataFields>
  <formats count="21">
    <format dxfId="82">
      <pivotArea type="all" dataOnly="0" outline="0" fieldPosition="0"/>
    </format>
    <format dxfId="83">
      <pivotArea outline="0" collapsedLevelsAreSubtotals="1" fieldPosition="0"/>
    </format>
    <format dxfId="84">
      <pivotArea field="5" type="button" dataOnly="0" labelOnly="1" outline="0" axis="axisRow" fieldPosition="0"/>
    </format>
    <format dxfId="85">
      <pivotArea dataOnly="0" labelOnly="1" fieldPosition="0">
        <references count="1">
          <reference field="5" count="0"/>
        </references>
      </pivotArea>
    </format>
    <format dxfId="86">
      <pivotArea dataOnly="0" labelOnly="1" grandRow="1" outline="0" fieldPosition="0"/>
    </format>
    <format dxfId="87">
      <pivotArea dataOnly="0" labelOnly="1" outline="0" fieldPosition="0">
        <references count="1">
          <reference field="4294967294" count="2">
            <x v="0"/>
            <x v="2"/>
          </reference>
        </references>
      </pivotArea>
    </format>
    <format dxfId="88">
      <pivotArea field="5" type="button" dataOnly="0" labelOnly="1" outline="0" axis="axisRow" fieldPosition="0"/>
    </format>
    <format dxfId="89">
      <pivotArea dataOnly="0" labelOnly="1" outline="0" fieldPosition="0">
        <references count="1">
          <reference field="4294967294" count="2">
            <x v="0"/>
            <x v="2"/>
          </reference>
        </references>
      </pivotArea>
    </format>
    <format dxfId="90">
      <pivotArea field="5" type="button" dataOnly="0" labelOnly="1" outline="0" axis="axisRow" fieldPosition="0"/>
    </format>
    <format dxfId="91">
      <pivotArea dataOnly="0" labelOnly="1" outline="0" fieldPosition="0">
        <references count="1">
          <reference field="4294967294" count="2">
            <x v="0"/>
            <x v="2"/>
          </reference>
        </references>
      </pivotArea>
    </format>
    <format dxfId="92">
      <pivotArea field="5" type="button" dataOnly="0" labelOnly="1" outline="0" axis="axisRow" fieldPosition="0"/>
    </format>
    <format dxfId="93">
      <pivotArea dataOnly="0" labelOnly="1" outline="0" fieldPosition="0">
        <references count="1">
          <reference field="4294967294" count="3">
            <x v="3"/>
            <x v="4"/>
            <x v="5"/>
          </reference>
        </references>
      </pivotArea>
    </format>
    <format dxfId="94">
      <pivotArea dataOnly="0" labelOnly="1" outline="0" fieldPosition="0">
        <references count="1">
          <reference field="4294967294" count="3">
            <x v="3"/>
            <x v="4"/>
            <x v="5"/>
          </reference>
        </references>
      </pivotArea>
    </format>
    <format dxfId="95">
      <pivotArea dataOnly="0" labelOnly="1" outline="0" fieldPosition="0">
        <references count="1">
          <reference field="4294967294" count="2">
            <x v="6"/>
            <x v="7"/>
          </reference>
        </references>
      </pivotArea>
    </format>
    <format dxfId="96">
      <pivotArea dataOnly="0" labelOnly="1" outline="0" fieldPosition="0">
        <references count="1">
          <reference field="4294967294" count="2">
            <x v="6"/>
            <x v="7"/>
          </reference>
        </references>
      </pivotArea>
    </format>
    <format dxfId="97">
      <pivotArea outline="0" collapsedLevelsAreSubtotals="1" fieldPosition="0">
        <references count="1">
          <reference field="4294967294" count="2" selected="0">
            <x v="6"/>
            <x v="7"/>
          </reference>
        </references>
      </pivotArea>
    </format>
    <format dxfId="98">
      <pivotArea field="5" type="button" dataOnly="0" labelOnly="1" outline="0" axis="axisRow" fieldPosition="0"/>
    </format>
    <format dxfId="99">
      <pivotArea dataOnly="0" labelOnly="1" outline="0" fieldPosition="0">
        <references count="1">
          <reference field="4294967294" count="7">
            <x v="0"/>
            <x v="2"/>
            <x v="3"/>
            <x v="4"/>
            <x v="5"/>
            <x v="6"/>
            <x v="7"/>
          </reference>
        </references>
      </pivotArea>
    </format>
    <format dxfId="100">
      <pivotArea dataOnly="0" labelOnly="1" outline="0" fieldPosition="0">
        <references count="1">
          <reference field="4294967294" count="1">
            <x v="1"/>
          </reference>
        </references>
      </pivotArea>
    </format>
    <format dxfId="101">
      <pivotArea dataOnly="0" labelOnly="1" outline="0" fieldPosition="0">
        <references count="1">
          <reference field="4294967294" count="1">
            <x v="1"/>
          </reference>
        </references>
      </pivotArea>
    </format>
    <format dxfId="102">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C503EE9-79C7-4B61-A2C1-6D8E2DF7511D}" name="PivotTable3" cacheId="2280"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I54:M59" firstHeaderRow="0" firstDataRow="1" firstDataCol="1" rowPageCount="1" colPageCount="1"/>
  <pivotFields count="22">
    <pivotField showAll="0"/>
    <pivotField showAll="0"/>
    <pivotField axis="axisRow" showAll="0">
      <items count="12">
        <item x="4"/>
        <item x="8"/>
        <item x="0"/>
        <item x="6"/>
        <item x="7"/>
        <item x="5"/>
        <item x="1"/>
        <item x="2"/>
        <item x="3"/>
        <item h="1" x="10"/>
        <item x="9"/>
        <item t="default"/>
      </items>
    </pivotField>
    <pivotField axis="axisPage" multipleItemSelectionAllowed="1" showAll="0">
      <items count="5">
        <item h="1" x="1"/>
        <item x="2"/>
        <item h="1" x="3"/>
        <item h="1" x="0"/>
        <item t="default"/>
      </items>
    </pivotField>
    <pivotField dataField="1" showAll="0"/>
    <pivotField showAll="0"/>
    <pivotField showAll="0"/>
    <pivotField showAll="0"/>
    <pivotField showAll="0"/>
    <pivotField dataField="1" showAll="0">
      <items count="3">
        <item x="0"/>
        <item x="1"/>
        <item t="default"/>
      </items>
    </pivotField>
    <pivotField dataField="1" showAll="0"/>
    <pivotField dataField="1" showAll="0"/>
    <pivotField showAll="0"/>
    <pivotField showAll="0"/>
    <pivotField showAll="0"/>
    <pivotField numFmtId="164" showAll="0"/>
    <pivotField showAll="0"/>
    <pivotField showAll="0"/>
    <pivotField showAll="0"/>
    <pivotField showAll="0"/>
    <pivotField showAll="0"/>
    <pivotField showAll="0"/>
  </pivotFields>
  <rowFields count="1">
    <field x="2"/>
  </rowFields>
  <rowItems count="5">
    <i>
      <x v="1"/>
    </i>
    <i>
      <x v="6"/>
    </i>
    <i>
      <x v="8"/>
    </i>
    <i>
      <x v="10"/>
    </i>
    <i t="grand">
      <x/>
    </i>
  </rowItems>
  <colFields count="1">
    <field x="-2"/>
  </colFields>
  <colItems count="4">
    <i>
      <x/>
    </i>
    <i i="1">
      <x v="1"/>
    </i>
    <i i="2">
      <x v="2"/>
    </i>
    <i i="3">
      <x v="3"/>
    </i>
  </colItems>
  <pageFields count="1">
    <pageField fld="3" hier="-1"/>
  </pageFields>
  <dataFields count="4">
    <dataField name="# Prospective Students" fld="4" subtotal="count" baseField="0" baseItem="0"/>
    <dataField name="Emailed info" fld="9" subtotal="count" baseField="0" baseItem="0"/>
    <dataField name="Attended tour or open house" fld="10" subtotal="count" baseField="0" baseItem="0"/>
    <dataField name="Enrollment meeting done" fld="11" subtotal="count" baseField="0" baseItem="0"/>
  </dataFields>
  <formats count="28">
    <format dxfId="54">
      <pivotArea type="all" dataOnly="0" outline="0" fieldPosition="0"/>
    </format>
    <format dxfId="55">
      <pivotArea outline="0" collapsedLevelsAreSubtotals="1" fieldPosition="0"/>
    </format>
    <format dxfId="56">
      <pivotArea field="2" type="button" dataOnly="0" labelOnly="1" outline="0" axis="axisRow" fieldPosition="0"/>
    </format>
    <format dxfId="57">
      <pivotArea dataOnly="0" labelOnly="1" fieldPosition="0">
        <references count="1">
          <reference field="2" count="0"/>
        </references>
      </pivotArea>
    </format>
    <format dxfId="58">
      <pivotArea dataOnly="0" labelOnly="1" grandRow="1" outline="0" fieldPosition="0"/>
    </format>
    <format dxfId="59">
      <pivotArea dataOnly="0" labelOnly="1" outline="0" fieldPosition="0">
        <references count="1">
          <reference field="4294967294" count="2">
            <x v="0"/>
            <x v="3"/>
          </reference>
        </references>
      </pivotArea>
    </format>
    <format dxfId="60">
      <pivotArea field="2" type="button" dataOnly="0" labelOnly="1" outline="0" axis="axisRow" fieldPosition="0"/>
    </format>
    <format dxfId="61">
      <pivotArea dataOnly="0" labelOnly="1" outline="0" fieldPosition="0">
        <references count="1">
          <reference field="4294967294" count="2">
            <x v="0"/>
            <x v="3"/>
          </reference>
        </references>
      </pivotArea>
    </format>
    <format dxfId="62">
      <pivotArea dataOnly="0" labelOnly="1" outline="0" fieldPosition="0">
        <references count="1">
          <reference field="4294967294" count="2">
            <x v="0"/>
            <x v="3"/>
          </reference>
        </references>
      </pivotArea>
    </format>
    <format dxfId="63">
      <pivotArea type="all" dataOnly="0" outline="0" fieldPosition="0"/>
    </format>
    <format dxfId="64">
      <pivotArea outline="0" collapsedLevelsAreSubtotals="1" fieldPosition="0"/>
    </format>
    <format dxfId="65">
      <pivotArea field="2" type="button" dataOnly="0" labelOnly="1" outline="0" axis="axisRow" fieldPosition="0"/>
    </format>
    <format dxfId="66">
      <pivotArea dataOnly="0" labelOnly="1" fieldPosition="0">
        <references count="1">
          <reference field="2" count="5">
            <x v="0"/>
            <x v="1"/>
            <x v="6"/>
            <x v="8"/>
            <x v="10"/>
          </reference>
        </references>
      </pivotArea>
    </format>
    <format dxfId="67">
      <pivotArea dataOnly="0" labelOnly="1" grandRow="1" outline="0" fieldPosition="0"/>
    </format>
    <format dxfId="68">
      <pivotArea dataOnly="0" labelOnly="1" outline="0" fieldPosition="0">
        <references count="1">
          <reference field="4294967294" count="2">
            <x v="0"/>
            <x v="3"/>
          </reference>
        </references>
      </pivotArea>
    </format>
    <format dxfId="69">
      <pivotArea type="all" dataOnly="0" outline="0" fieldPosition="0"/>
    </format>
    <format dxfId="70">
      <pivotArea outline="0" collapsedLevelsAreSubtotals="1" fieldPosition="0"/>
    </format>
    <format dxfId="71">
      <pivotArea field="2" type="button" dataOnly="0" labelOnly="1" outline="0" axis="axisRow" fieldPosition="0"/>
    </format>
    <format dxfId="72">
      <pivotArea dataOnly="0" labelOnly="1" fieldPosition="0">
        <references count="1">
          <reference field="2" count="4">
            <x v="1"/>
            <x v="6"/>
            <x v="8"/>
            <x v="10"/>
          </reference>
        </references>
      </pivotArea>
    </format>
    <format dxfId="73">
      <pivotArea dataOnly="0" labelOnly="1" grandRow="1" outline="0" fieldPosition="0"/>
    </format>
    <format dxfId="74">
      <pivotArea dataOnly="0" labelOnly="1" outline="0" fieldPosition="0">
        <references count="1">
          <reference field="4294967294" count="2">
            <x v="0"/>
            <x v="3"/>
          </reference>
        </references>
      </pivotArea>
    </format>
    <format dxfId="75">
      <pivotArea dataOnly="0" labelOnly="1" outline="0" fieldPosition="0">
        <references count="1">
          <reference field="4294967294" count="2">
            <x v="0"/>
            <x v="3"/>
          </reference>
        </references>
      </pivotArea>
    </format>
    <format dxfId="76">
      <pivotArea dataOnly="0" labelOnly="1" outline="0" fieldPosition="0">
        <references count="1">
          <reference field="4294967294" count="1">
            <x v="2"/>
          </reference>
        </references>
      </pivotArea>
    </format>
    <format dxfId="77">
      <pivotArea dataOnly="0" labelOnly="1" outline="0" fieldPosition="0">
        <references count="1">
          <reference field="4294967294" count="1">
            <x v="2"/>
          </reference>
        </references>
      </pivotArea>
    </format>
    <format dxfId="78">
      <pivotArea dataOnly="0" labelOnly="1" outline="0" fieldPosition="0">
        <references count="1">
          <reference field="4294967294" count="1">
            <x v="2"/>
          </reference>
        </references>
      </pivotArea>
    </format>
    <format dxfId="79">
      <pivotArea dataOnly="0" labelOnly="1" outline="0" fieldPosition="0">
        <references count="1">
          <reference field="4294967294" count="1">
            <x v="1"/>
          </reference>
        </references>
      </pivotArea>
    </format>
    <format dxfId="80">
      <pivotArea dataOnly="0" labelOnly="1" outline="0" fieldPosition="0">
        <references count="1">
          <reference field="4294967294" count="1">
            <x v="1"/>
          </reference>
        </references>
      </pivotArea>
    </format>
    <format dxfId="81">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79EE59-E78F-490A-830B-5F1696E18036}" name="PivotTable4" cacheId="2280"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B54:G61" firstHeaderRow="0" firstDataRow="1" firstDataCol="1" rowPageCount="1" colPageCount="1"/>
  <pivotFields count="22">
    <pivotField showAll="0"/>
    <pivotField showAll="0"/>
    <pivotField axis="axisRow" showAll="0">
      <items count="12">
        <item x="4"/>
        <item x="8"/>
        <item x="0"/>
        <item x="6"/>
        <item x="7"/>
        <item x="5"/>
        <item x="1"/>
        <item x="2"/>
        <item x="3"/>
        <item x="9"/>
        <item x="10"/>
        <item t="default"/>
      </items>
    </pivotField>
    <pivotField axis="axisPage" multipleItemSelectionAllowed="1" showAll="0">
      <items count="5">
        <item x="0"/>
        <item h="1" x="1"/>
        <item h="1" x="2"/>
        <item h="1" x="3"/>
        <item t="default"/>
      </items>
    </pivotField>
    <pivotField dataField="1" showAll="0"/>
    <pivotField showAll="0"/>
    <pivotField showAll="0"/>
    <pivotField showAll="0"/>
    <pivotField showAll="0"/>
    <pivotField showAll="0"/>
    <pivotField showAll="0"/>
    <pivotField showAll="0"/>
    <pivotField dataField="1" showAll="0"/>
    <pivotField dataField="1" showAll="0"/>
    <pivotField dataField="1" showAll="0"/>
    <pivotField dataField="1" numFmtId="164" showAll="0"/>
    <pivotField showAll="0"/>
    <pivotField showAll="0"/>
    <pivotField showAll="0"/>
    <pivotField showAll="0"/>
    <pivotField showAll="0"/>
    <pivotField showAll="0"/>
  </pivotFields>
  <rowFields count="1">
    <field x="2"/>
  </rowFields>
  <rowItems count="7">
    <i>
      <x/>
    </i>
    <i>
      <x v="2"/>
    </i>
    <i>
      <x v="5"/>
    </i>
    <i>
      <x v="6"/>
    </i>
    <i>
      <x v="7"/>
    </i>
    <i>
      <x v="8"/>
    </i>
    <i t="grand">
      <x/>
    </i>
  </rowItems>
  <colFields count="1">
    <field x="-2"/>
  </colFields>
  <colItems count="5">
    <i>
      <x/>
    </i>
    <i i="1">
      <x v="1"/>
    </i>
    <i i="2">
      <x v="2"/>
    </i>
    <i i="3">
      <x v="3"/>
    </i>
    <i i="4">
      <x v="4"/>
    </i>
  </colItems>
  <pageFields count="1">
    <pageField fld="3" hier="-1"/>
  </pageFields>
  <dataFields count="5">
    <dataField name="# New Students" fld="4" subtotal="count" baseField="0" baseItem="0"/>
    <dataField name="Registration form done" fld="12" subtotal="count" baseField="0" baseItem="0"/>
    <dataField name="Tuition agreement done" fld="13" subtotal="count" baseField="0" baseItem="0"/>
    <dataField name="Registration fees paid" fld="14" baseField="2" baseItem="0"/>
    <dataField name="Total financial assistance" fld="15" baseField="0" baseItem="0"/>
  </dataFields>
  <formats count="10">
    <format dxfId="44">
      <pivotArea type="all" dataOnly="0" outline="0" fieldPosition="0"/>
    </format>
    <format dxfId="45">
      <pivotArea outline="0" collapsedLevelsAreSubtotals="1" fieldPosition="0"/>
    </format>
    <format dxfId="46">
      <pivotArea field="2" type="button" dataOnly="0" labelOnly="1" outline="0" axis="axisRow" fieldPosition="0"/>
    </format>
    <format dxfId="47">
      <pivotArea dataOnly="0" labelOnly="1" fieldPosition="0">
        <references count="1">
          <reference field="2" count="4">
            <x v="2"/>
            <x v="6"/>
            <x v="7"/>
            <x v="8"/>
          </reference>
        </references>
      </pivotArea>
    </format>
    <format dxfId="48">
      <pivotArea dataOnly="0" labelOnly="1" grandRow="1" outline="0" fieldPosition="0"/>
    </format>
    <format dxfId="49">
      <pivotArea dataOnly="0" labelOnly="1" outline="0" fieldPosition="0">
        <references count="1">
          <reference field="4294967294" count="5">
            <x v="0"/>
            <x v="1"/>
            <x v="2"/>
            <x v="3"/>
            <x v="4"/>
          </reference>
        </references>
      </pivotArea>
    </format>
    <format dxfId="50">
      <pivotArea field="2" type="button" dataOnly="0" labelOnly="1" outline="0" axis="axisRow" fieldPosition="0"/>
    </format>
    <format dxfId="51">
      <pivotArea dataOnly="0" labelOnly="1" outline="0" fieldPosition="0">
        <references count="1">
          <reference field="4294967294" count="5">
            <x v="0"/>
            <x v="1"/>
            <x v="2"/>
            <x v="3"/>
            <x v="4"/>
          </reference>
        </references>
      </pivotArea>
    </format>
    <format dxfId="52">
      <pivotArea dataOnly="0" labelOnly="1" outline="0" fieldPosition="0">
        <references count="1">
          <reference field="4294967294" count="5">
            <x v="0"/>
            <x v="1"/>
            <x v="2"/>
            <x v="3"/>
            <x v="4"/>
          </reference>
        </references>
      </pivotArea>
    </format>
    <format dxfId="53">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B31122-CC21-4593-ABF2-59BF8553500D}" name="Table1" displayName="Table1" ref="B4:S58" totalsRowShown="0" headerRowDxfId="43" dataDxfId="42">
  <autoFilter ref="B4:S58" xr:uid="{58B31122-CC21-4593-ABF2-59BF8553500D}"/>
  <sortState xmlns:xlrd2="http://schemas.microsoft.com/office/spreadsheetml/2017/richdata2" ref="B5:S58">
    <sortCondition ref="I4:I58"/>
  </sortState>
  <tableColumns count="18">
    <tableColumn id="1" xr3:uid="{0B5A4A28-3469-4895-9461-809A73B12A2A}" name="Student last name" dataDxfId="41"/>
    <tableColumn id="7" xr3:uid="{84D4A077-8450-4F0D-BFC5-11ABAC25A0F5}" name="Student first name" dataDxfId="40"/>
    <tableColumn id="3" xr3:uid="{D85FE7F6-11D8-4F2C-A43B-A09516BFA7B5}" name="Current school grade" dataDxfId="39"/>
    <tableColumn id="8" xr3:uid="{CC383B46-D554-4C84-9FF1-57076EF978F7}" name="Returning student" dataDxfId="38"/>
    <tableColumn id="4" xr3:uid="{E58F6629-BEF5-43A2-9A39-F6E5EF8F17DE}" name="New student" dataDxfId="37"/>
    <tableColumn id="19" xr3:uid="{8A6BF23A-A73B-40CB-8B35-9CD5BA5D1726}" name="Next year school grade" dataDxfId="36">
      <calculatedColumnFormula>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calculatedColumnFormula>
    </tableColumn>
    <tableColumn id="21" xr3:uid="{A3E15625-640D-4444-83CB-F6BCCEB47DA4}" name="Returning next year" dataDxfId="35"/>
    <tableColumn id="22" xr3:uid="{B62F98F1-028D-4259-9FCB-E8E476D84ABA}" name="Pending return decision" dataDxfId="34"/>
    <tableColumn id="9" xr3:uid="{F77B82C3-5E55-49AF-A087-BAE5481ED13B}" name="Not returning next year" dataDxfId="33"/>
    <tableColumn id="20" xr3:uid="{66935420-896E-46F4-9F2A-38A43F1C791F}" name="Re-enrollment meeting completed" dataDxfId="32"/>
    <tableColumn id="6" xr3:uid="{71619956-D985-4532-B0B5-708771D4F2D2}" name="Registration form completed" dataDxfId="31"/>
    <tableColumn id="10" xr3:uid="{347E3A1F-94A4-4FD3-B966-1F0DA9D7D29F}" name="Tuition agreement signed" dataDxfId="30"/>
    <tableColumn id="11" xr3:uid="{E7134BCE-BED5-4424-B9D7-A95EBD2B0FCB}" name="Registration Fee - amount paid ($)" dataDxfId="29"/>
    <tableColumn id="5" xr3:uid="{7AAB259C-A503-4BAD-9A82-3E8638C1C176}" name="Total Financial Assistance ($)" dataDxfId="28">
      <calculatedColumnFormula>Table1[[#This Row],[Tax Credit Scholarship ($)]]+Table1[[#This Row],[Other Financial Aid ($)]]</calculatedColumnFormula>
    </tableColumn>
    <tableColumn id="12" xr3:uid="{A00A3EBA-2C2D-48B7-A067-253A44813B8E}" name="Tax Credit Scholarship ($)" dataDxfId="27"/>
    <tableColumn id="13" xr3:uid="{091471CE-771E-4AA9-A1A9-67F8CA63109A}" name="Other Financial Aid ($)" dataDxfId="26"/>
    <tableColumn id="16" xr3:uid="{9C35A1AE-E6AC-4EBF-BEAD-A0D1517DE058}" name="Notes" dataDxfId="25"/>
    <tableColumn id="17" xr3:uid="{BA9FE522-DD6C-4131-9C2D-02EEB66F6020}" name="Column1" dataDxfId="24"/>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6D5ED2-BFB7-4FCB-A58E-C31A345A39D4}" name="Table13" displayName="Table13" ref="B4:W210" totalsRowShown="0" headerRowDxfId="23" dataDxfId="22">
  <autoFilter ref="B4:W210" xr:uid="{CF6D5ED2-BFB7-4FCB-A58E-C31A345A39D4}"/>
  <sortState xmlns:xlrd2="http://schemas.microsoft.com/office/spreadsheetml/2017/richdata2" ref="B5:W210">
    <sortCondition ref="E4:E210"/>
  </sortState>
  <tableColumns count="22">
    <tableColumn id="1" xr3:uid="{B261B1EE-9F65-47F3-8370-457140E431C7}" name="Student last name" dataDxfId="21"/>
    <tableColumn id="7" xr3:uid="{BF73A369-B524-4D9F-A323-81EE4A85A94E}" name="Student first name" dataDxfId="20"/>
    <tableColumn id="3" xr3:uid="{6E2B67AB-FCEA-4CE2-B2B7-F9FA4D7F9363}" name="Incoming school grade" dataDxfId="19"/>
    <tableColumn id="25" xr3:uid="{810ED8E7-3F40-45D7-8C8E-3DAFE3A0861A}" name="Status" dataDxfId="18"/>
    <tableColumn id="8" xr3:uid="{1C6575BA-15A8-4C35-8BE8-72B45564C476}" name="Parent last name" dataDxfId="17"/>
    <tableColumn id="4" xr3:uid="{290CDE9D-76CB-4689-8B61-125972304B59}" name="Parent first name (s)" dataDxfId="16"/>
    <tableColumn id="18" xr3:uid="{BDC7ADC0-70D4-4A19-AE09-08E1C7720A76}" name="Lead source" dataDxfId="15"/>
    <tableColumn id="19" xr3:uid="{71ECF90B-65B7-4C43-A2DE-3E4C92F46A89}" name="Referral parent name (if applicable)" dataDxfId="14"/>
    <tableColumn id="21" xr3:uid="{EB65F365-5579-4883-9E73-B9D8427AA40A}" name="Referral award approved ($)" dataDxfId="13"/>
    <tableColumn id="2" xr3:uid="{EE9870C9-173D-4079-BF48-40E44117FD10}" name="Emailed information packet" dataDxfId="12"/>
    <tableColumn id="23" xr3:uid="{449F83F0-14C8-47C2-B290-2B9DCAC565E1}" name="Attended school tour or open house" dataDxfId="11"/>
    <tableColumn id="20" xr3:uid="{DEDDBE5E-ECF6-4614-8917-C71D63B20DAF}" name="Enrollment meeting completed" dataDxfId="10"/>
    <tableColumn id="6" xr3:uid="{EA24F447-1608-4B02-B16A-7CBD0461DD11}" name="Registration form completed" dataDxfId="9"/>
    <tableColumn id="10" xr3:uid="{A691B0A0-EC96-4135-B1A7-C714DF38ADFC}" name="Tuition agreement signed" dataDxfId="8"/>
    <tableColumn id="11" xr3:uid="{E99CEA9D-FCF6-4D88-B350-B7F71E5D0936}" name="Registration Fee - amount paid ($)" dataDxfId="7"/>
    <tableColumn id="5" xr3:uid="{C7CD280C-7C32-4FF6-A742-7AA7A32882C9}" name="Total Financial Assistance ($)" dataDxfId="6">
      <calculatedColumnFormula>Table13[[#This Row],[Tax Credit Scholarship ($)]]+Table13[[#This Row],[Other Financial Aid ($)]]</calculatedColumnFormula>
    </tableColumn>
    <tableColumn id="12" xr3:uid="{3C5FC60E-89DA-4326-A55D-4717E08AF196}" name="Tax Credit Scholarship ($)" dataDxfId="5"/>
    <tableColumn id="13" xr3:uid="{613E3A19-3718-4F57-85B1-C29C67228ACF}" name="Other Financial Aid ($)" dataDxfId="4"/>
    <tableColumn id="16" xr3:uid="{FD68795B-1C86-45CE-86AF-B4F709478E3A}" name="Notes" dataDxfId="3"/>
    <tableColumn id="14" xr3:uid="{A7BCD40E-86E3-4E60-9372-59670867EAAD}" name="Parent phone number" dataDxfId="2"/>
    <tableColumn id="15" xr3:uid="{4D3FA2EA-B8DB-4BD2-A313-72AA678209A8}" name="Parent email" dataDxfId="1"/>
    <tableColumn id="17" xr3:uid="{CC68F609-0215-4612-9D77-0CF9C64755E0}" name="Column1"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630B-7B1A-4237-A42E-3FD8FF47268A}">
  <dimension ref="B2:N28"/>
  <sheetViews>
    <sheetView workbookViewId="0">
      <pane xSplit="2" ySplit="3" topLeftCell="C11" activePane="bottomRight" state="frozen"/>
      <selection pane="bottomRight" activeCell="C4" sqref="C4"/>
      <selection pane="bottomLeft" activeCell="A4" sqref="A4"/>
      <selection pane="topRight" activeCell="C1" sqref="C1"/>
    </sheetView>
  </sheetViews>
  <sheetFormatPr defaultColWidth="8.7109375" defaultRowHeight="14.1"/>
  <cols>
    <col min="1" max="1" width="6.42578125" style="2" customWidth="1"/>
    <col min="2" max="2" width="38" style="2" customWidth="1"/>
    <col min="3" max="14" width="9.85546875" style="2" customWidth="1"/>
    <col min="15" max="16384" width="8.7109375" style="2"/>
  </cols>
  <sheetData>
    <row r="2" spans="2:14" s="57" customFormat="1" ht="18">
      <c r="B2" s="56" t="s">
        <v>0</v>
      </c>
    </row>
    <row r="3" spans="2:14" s="58" customFormat="1" ht="18">
      <c r="B3" s="60"/>
      <c r="C3" s="61">
        <v>44197</v>
      </c>
      <c r="D3" s="61">
        <v>44228</v>
      </c>
      <c r="E3" s="61">
        <v>44259</v>
      </c>
      <c r="F3" s="61">
        <v>44290</v>
      </c>
      <c r="G3" s="61">
        <v>44321</v>
      </c>
      <c r="H3" s="61">
        <v>44352</v>
      </c>
      <c r="I3" s="61">
        <v>44383</v>
      </c>
      <c r="J3" s="61">
        <v>44414</v>
      </c>
      <c r="K3" s="61">
        <v>44445</v>
      </c>
      <c r="L3" s="61">
        <v>44476</v>
      </c>
      <c r="M3" s="61">
        <v>44507</v>
      </c>
      <c r="N3" s="61">
        <v>44538</v>
      </c>
    </row>
    <row r="4" spans="2:14">
      <c r="C4" s="65"/>
      <c r="D4" s="65"/>
      <c r="E4" s="65"/>
      <c r="F4" s="65"/>
      <c r="G4" s="65"/>
      <c r="H4" s="65"/>
      <c r="I4" s="65"/>
      <c r="J4" s="65"/>
      <c r="K4" s="65"/>
      <c r="L4" s="65"/>
      <c r="M4" s="65"/>
      <c r="N4" s="65"/>
    </row>
    <row r="5" spans="2:14" s="57" customFormat="1">
      <c r="B5" s="64" t="s">
        <v>1</v>
      </c>
      <c r="C5" s="62"/>
      <c r="D5" s="62"/>
      <c r="E5" s="62"/>
      <c r="F5" s="62"/>
      <c r="G5" s="62"/>
      <c r="H5" s="62"/>
      <c r="I5" s="62"/>
      <c r="J5" s="62"/>
      <c r="K5" s="62"/>
      <c r="L5" s="62"/>
      <c r="M5" s="62"/>
      <c r="N5" s="62"/>
    </row>
    <row r="6" spans="2:14">
      <c r="B6" s="2" t="s">
        <v>2</v>
      </c>
      <c r="C6" s="119"/>
      <c r="D6" s="119"/>
      <c r="E6" s="119"/>
      <c r="F6" s="119"/>
      <c r="G6" s="119"/>
      <c r="H6" s="119"/>
      <c r="I6" s="119"/>
      <c r="J6" s="119"/>
      <c r="K6" s="119"/>
      <c r="L6" s="119"/>
      <c r="M6" s="119"/>
      <c r="N6" s="119"/>
    </row>
    <row r="7" spans="2:14">
      <c r="B7" s="2" t="s">
        <v>3</v>
      </c>
      <c r="C7" s="119"/>
      <c r="D7" s="119"/>
      <c r="E7" s="119"/>
      <c r="F7" s="119"/>
      <c r="G7" s="119"/>
      <c r="H7" s="119"/>
      <c r="I7" s="119"/>
      <c r="J7" s="119"/>
      <c r="K7" s="119"/>
      <c r="L7" s="119"/>
      <c r="M7" s="119"/>
      <c r="N7" s="119"/>
    </row>
    <row r="8" spans="2:14">
      <c r="B8" s="2" t="s">
        <v>4</v>
      </c>
      <c r="C8" s="119"/>
      <c r="D8" s="119"/>
      <c r="E8" s="119"/>
      <c r="F8" s="119"/>
      <c r="G8" s="119"/>
      <c r="H8" s="119"/>
      <c r="I8" s="119"/>
      <c r="J8" s="119"/>
      <c r="K8" s="119"/>
      <c r="L8" s="119"/>
      <c r="M8" s="119"/>
      <c r="N8" s="119"/>
    </row>
    <row r="9" spans="2:14">
      <c r="C9" s="65"/>
      <c r="D9" s="65"/>
      <c r="E9" s="65"/>
      <c r="F9" s="65"/>
      <c r="G9" s="65"/>
      <c r="H9" s="65"/>
      <c r="I9" s="65"/>
      <c r="J9" s="65"/>
      <c r="K9" s="65"/>
      <c r="L9" s="65"/>
      <c r="M9" s="65"/>
      <c r="N9" s="65"/>
    </row>
    <row r="10" spans="2:14" s="59" customFormat="1" ht="12.95">
      <c r="B10" s="64" t="s">
        <v>5</v>
      </c>
      <c r="C10" s="62"/>
      <c r="D10" s="62"/>
      <c r="E10" s="62"/>
      <c r="F10" s="62"/>
      <c r="G10" s="62"/>
      <c r="H10" s="62"/>
      <c r="I10" s="62"/>
      <c r="J10" s="62"/>
      <c r="K10" s="62"/>
      <c r="L10" s="62"/>
      <c r="M10" s="62"/>
      <c r="N10" s="62"/>
    </row>
    <row r="11" spans="2:14" s="57" customFormat="1">
      <c r="B11" s="57" t="s">
        <v>6</v>
      </c>
      <c r="C11" s="120"/>
      <c r="D11" s="120"/>
      <c r="E11" s="120"/>
      <c r="F11" s="120"/>
      <c r="G11" s="120"/>
      <c r="H11" s="120"/>
      <c r="I11" s="120"/>
      <c r="J11" s="120"/>
      <c r="K11" s="120"/>
      <c r="L11" s="120"/>
      <c r="M11" s="120"/>
      <c r="N11" s="120"/>
    </row>
    <row r="12" spans="2:14" s="57" customFormat="1">
      <c r="B12" s="57" t="s">
        <v>7</v>
      </c>
      <c r="C12" s="120"/>
      <c r="D12" s="120"/>
      <c r="E12" s="120"/>
      <c r="F12" s="120"/>
      <c r="G12" s="120"/>
      <c r="H12" s="120"/>
      <c r="I12" s="120"/>
      <c r="J12" s="120"/>
      <c r="K12" s="120"/>
      <c r="L12" s="120"/>
      <c r="M12" s="120"/>
      <c r="N12" s="120"/>
    </row>
    <row r="13" spans="2:14" s="57" customFormat="1">
      <c r="C13" s="63"/>
      <c r="D13" s="63"/>
      <c r="E13" s="63"/>
      <c r="F13" s="63"/>
      <c r="G13" s="63"/>
      <c r="H13" s="63"/>
      <c r="I13" s="63"/>
      <c r="J13" s="63"/>
      <c r="K13" s="63"/>
      <c r="L13" s="63"/>
      <c r="M13" s="63"/>
      <c r="N13" s="63"/>
    </row>
    <row r="14" spans="2:14" s="57" customFormat="1">
      <c r="B14" s="64" t="s">
        <v>8</v>
      </c>
      <c r="C14" s="62"/>
      <c r="D14" s="62"/>
      <c r="E14" s="62"/>
      <c r="F14" s="62"/>
      <c r="G14" s="62"/>
      <c r="H14" s="62"/>
      <c r="I14" s="62"/>
      <c r="J14" s="62"/>
      <c r="K14" s="62"/>
      <c r="L14" s="62"/>
      <c r="M14" s="62"/>
      <c r="N14" s="62"/>
    </row>
    <row r="15" spans="2:14" s="57" customFormat="1">
      <c r="B15" s="57" t="s">
        <v>9</v>
      </c>
      <c r="C15" s="120"/>
      <c r="D15" s="120"/>
      <c r="E15" s="120"/>
      <c r="F15" s="120"/>
      <c r="G15" s="120"/>
      <c r="H15" s="120"/>
      <c r="I15" s="120"/>
      <c r="J15" s="120"/>
      <c r="K15" s="120"/>
      <c r="L15" s="120"/>
      <c r="M15" s="120"/>
      <c r="N15" s="120"/>
    </row>
    <row r="16" spans="2:14" s="57" customFormat="1">
      <c r="B16" s="57" t="s">
        <v>10</v>
      </c>
      <c r="C16" s="120"/>
      <c r="D16" s="120"/>
      <c r="E16" s="120"/>
      <c r="F16" s="120"/>
      <c r="G16" s="120"/>
      <c r="H16" s="120"/>
      <c r="I16" s="120"/>
      <c r="J16" s="120"/>
      <c r="K16" s="120"/>
      <c r="L16" s="120"/>
      <c r="M16" s="120"/>
      <c r="N16" s="120"/>
    </row>
    <row r="17" spans="2:14" s="57" customFormat="1">
      <c r="B17" s="57" t="s">
        <v>11</v>
      </c>
      <c r="C17" s="120"/>
      <c r="D17" s="120"/>
      <c r="E17" s="120"/>
      <c r="F17" s="120"/>
      <c r="G17" s="120"/>
      <c r="H17" s="120"/>
      <c r="I17" s="120"/>
      <c r="J17" s="120"/>
      <c r="K17" s="120"/>
      <c r="L17" s="120"/>
      <c r="M17" s="120"/>
      <c r="N17" s="120"/>
    </row>
    <row r="18" spans="2:14" s="57" customFormat="1">
      <c r="B18" s="57" t="s">
        <v>12</v>
      </c>
      <c r="C18" s="120"/>
      <c r="D18" s="120"/>
      <c r="E18" s="120"/>
      <c r="F18" s="120"/>
      <c r="G18" s="120"/>
      <c r="H18" s="120"/>
      <c r="I18" s="120"/>
      <c r="J18" s="120"/>
      <c r="K18" s="120"/>
      <c r="L18" s="120"/>
      <c r="M18" s="120"/>
      <c r="N18" s="120"/>
    </row>
    <row r="19" spans="2:14" s="57" customFormat="1">
      <c r="C19" s="63"/>
      <c r="D19" s="63"/>
      <c r="E19" s="63"/>
      <c r="F19" s="63"/>
      <c r="G19" s="63"/>
      <c r="H19" s="63"/>
      <c r="I19" s="63"/>
      <c r="J19" s="63"/>
      <c r="K19" s="63"/>
      <c r="L19" s="63"/>
      <c r="M19" s="63"/>
      <c r="N19" s="63"/>
    </row>
    <row r="20" spans="2:14" s="57" customFormat="1">
      <c r="B20" s="57" t="s">
        <v>13</v>
      </c>
      <c r="C20" s="120"/>
      <c r="D20" s="120"/>
      <c r="E20" s="120"/>
      <c r="F20" s="120"/>
      <c r="G20" s="120"/>
      <c r="H20" s="120"/>
      <c r="I20" s="120"/>
      <c r="J20" s="120"/>
      <c r="K20" s="120"/>
      <c r="L20" s="120"/>
      <c r="M20" s="120"/>
      <c r="N20" s="120"/>
    </row>
    <row r="21" spans="2:14" s="57" customFormat="1">
      <c r="B21" s="57" t="s">
        <v>14</v>
      </c>
      <c r="C21" s="120"/>
      <c r="D21" s="120"/>
      <c r="E21" s="120"/>
      <c r="F21" s="120"/>
      <c r="G21" s="120"/>
      <c r="H21" s="120"/>
      <c r="I21" s="120"/>
      <c r="J21" s="120"/>
      <c r="K21" s="120"/>
      <c r="L21" s="120"/>
      <c r="M21" s="120"/>
      <c r="N21" s="120"/>
    </row>
    <row r="22" spans="2:14">
      <c r="B22" s="2" t="s">
        <v>15</v>
      </c>
      <c r="C22" s="119"/>
      <c r="D22" s="119"/>
      <c r="E22" s="119"/>
      <c r="F22" s="119"/>
      <c r="G22" s="119"/>
      <c r="H22" s="119"/>
      <c r="I22" s="119"/>
      <c r="J22" s="119"/>
      <c r="K22" s="119"/>
      <c r="L22" s="119"/>
      <c r="M22" s="119"/>
      <c r="N22" s="119"/>
    </row>
    <row r="23" spans="2:14">
      <c r="C23" s="65"/>
      <c r="D23" s="65"/>
      <c r="E23" s="65"/>
      <c r="F23" s="65"/>
      <c r="G23" s="65"/>
      <c r="H23" s="65"/>
      <c r="I23" s="65"/>
      <c r="J23" s="65"/>
      <c r="K23" s="65"/>
      <c r="L23" s="65"/>
      <c r="M23" s="65"/>
      <c r="N23" s="65"/>
    </row>
    <row r="24" spans="2:14" s="59" customFormat="1" ht="12.95">
      <c r="B24" s="64" t="s">
        <v>16</v>
      </c>
      <c r="C24" s="62"/>
      <c r="D24" s="62"/>
      <c r="E24" s="62"/>
      <c r="F24" s="62"/>
      <c r="G24" s="62"/>
      <c r="H24" s="62"/>
      <c r="I24" s="62"/>
      <c r="J24" s="62"/>
      <c r="K24" s="62"/>
      <c r="L24" s="62"/>
      <c r="M24" s="62"/>
      <c r="N24" s="62"/>
    </row>
    <row r="25" spans="2:14" s="57" customFormat="1">
      <c r="B25" s="57" t="s">
        <v>17</v>
      </c>
      <c r="C25" s="121"/>
      <c r="D25" s="121"/>
      <c r="E25" s="121"/>
      <c r="F25" s="121"/>
      <c r="G25" s="121"/>
      <c r="H25" s="121"/>
      <c r="I25" s="121"/>
      <c r="J25" s="121"/>
      <c r="K25" s="121"/>
      <c r="L25" s="121"/>
      <c r="M25" s="121"/>
      <c r="N25" s="121"/>
    </row>
    <row r="26" spans="2:14">
      <c r="B26" s="2" t="s">
        <v>18</v>
      </c>
      <c r="C26" s="119"/>
      <c r="D26" s="119"/>
      <c r="E26" s="119"/>
      <c r="F26" s="119"/>
      <c r="G26" s="119"/>
      <c r="H26" s="119"/>
      <c r="I26" s="119"/>
      <c r="J26" s="119"/>
      <c r="K26" s="119"/>
      <c r="L26" s="119"/>
      <c r="M26" s="119"/>
      <c r="N26" s="119"/>
    </row>
    <row r="27" spans="2:14">
      <c r="B27" s="2" t="s">
        <v>19</v>
      </c>
      <c r="C27" s="122"/>
      <c r="D27" s="122"/>
      <c r="E27" s="122"/>
      <c r="F27" s="122"/>
      <c r="G27" s="122"/>
      <c r="H27" s="122"/>
      <c r="I27" s="122"/>
      <c r="J27" s="122"/>
      <c r="K27" s="122"/>
      <c r="L27" s="122"/>
      <c r="M27" s="122"/>
      <c r="N27" s="122"/>
    </row>
    <row r="28" spans="2:14">
      <c r="B28" s="2" t="s">
        <v>20</v>
      </c>
      <c r="C28" s="122"/>
      <c r="D28" s="122"/>
      <c r="E28" s="122"/>
      <c r="F28" s="122"/>
      <c r="G28" s="122"/>
      <c r="H28" s="122"/>
      <c r="I28" s="122"/>
      <c r="J28" s="122"/>
      <c r="K28" s="122"/>
      <c r="L28" s="122"/>
      <c r="M28" s="122"/>
      <c r="N28" s="12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35A0-902A-41A7-B0B8-77EE9D1970B6}">
  <dimension ref="B2:O82"/>
  <sheetViews>
    <sheetView showGridLines="0" tabSelected="1" workbookViewId="0">
      <pane xSplit="2" ySplit="2" topLeftCell="D14" activePane="bottomRight" state="frozen"/>
      <selection pane="bottomRight" activeCell="Q29" sqref="Q29"/>
      <selection pane="bottomLeft" activeCell="A3" sqref="A3"/>
      <selection pane="topRight" activeCell="C1" sqref="C1"/>
    </sheetView>
  </sheetViews>
  <sheetFormatPr defaultColWidth="8.7109375" defaultRowHeight="14.1"/>
  <cols>
    <col min="1" max="1" width="6.85546875" style="2" customWidth="1"/>
    <col min="2" max="2" width="14.140625" style="2" bestFit="1" customWidth="1"/>
    <col min="3" max="3" width="11.140625" style="2" customWidth="1"/>
    <col min="4" max="4" width="11.42578125" style="2" customWidth="1"/>
    <col min="5" max="5" width="12" style="2" customWidth="1"/>
    <col min="6" max="6" width="11.85546875" style="2" customWidth="1"/>
    <col min="7" max="7" width="14.85546875" style="2" customWidth="1"/>
    <col min="8" max="8" width="11.5703125" style="2" customWidth="1"/>
    <col min="9" max="9" width="13.7109375" style="2" customWidth="1"/>
    <col min="10" max="10" width="11.42578125" style="2" customWidth="1"/>
    <col min="11" max="11" width="9.140625" style="2" customWidth="1"/>
    <col min="12" max="12" width="10.140625" style="2" customWidth="1"/>
    <col min="13" max="13" width="11" style="2" customWidth="1"/>
    <col min="14" max="14" width="10.140625" style="2" customWidth="1"/>
    <col min="15" max="15" width="8.5703125" style="32" customWidth="1"/>
    <col min="16" max="16" width="13.28515625" style="2" customWidth="1"/>
    <col min="17" max="17" width="11.140625" style="2" customWidth="1"/>
    <col min="18" max="16384" width="8.7109375" style="2"/>
  </cols>
  <sheetData>
    <row r="2" spans="2:12" ht="18">
      <c r="B2" s="56" t="s">
        <v>21</v>
      </c>
      <c r="G2" s="71" t="s">
        <v>22</v>
      </c>
    </row>
    <row r="4" spans="2:12" ht="0.6" customHeight="1"/>
    <row r="5" spans="2:12" ht="14.45">
      <c r="B5" s="39" t="s">
        <v>23</v>
      </c>
      <c r="C5" s="40"/>
      <c r="D5" s="41"/>
      <c r="E5" s="41"/>
      <c r="G5" s="39" t="s">
        <v>24</v>
      </c>
      <c r="H5" s="39"/>
      <c r="I5" s="41"/>
      <c r="J5" s="42"/>
    </row>
    <row r="6" spans="2:12" ht="25.5">
      <c r="B6" s="5" t="s">
        <v>25</v>
      </c>
      <c r="C6" s="49" t="s">
        <v>26</v>
      </c>
      <c r="D6" s="49" t="s">
        <v>27</v>
      </c>
      <c r="E6" s="49" t="s">
        <v>28</v>
      </c>
      <c r="F6" s="38"/>
      <c r="G6" s="9"/>
      <c r="H6" s="44" t="s">
        <v>29</v>
      </c>
      <c r="I6" s="44" t="s">
        <v>30</v>
      </c>
      <c r="J6" s="44" t="s">
        <v>31</v>
      </c>
    </row>
    <row r="7" spans="2:12">
      <c r="B7" s="3" t="s">
        <v>32</v>
      </c>
      <c r="C7" s="2">
        <v>3</v>
      </c>
      <c r="D7" s="2">
        <v>2</v>
      </c>
      <c r="E7" s="2">
        <v>1</v>
      </c>
      <c r="F7" s="34"/>
      <c r="G7" s="3" t="s">
        <v>32</v>
      </c>
      <c r="H7" s="116">
        <v>4</v>
      </c>
      <c r="I7" s="116">
        <v>4</v>
      </c>
      <c r="J7" s="116">
        <v>3</v>
      </c>
    </row>
    <row r="8" spans="2:12">
      <c r="B8" s="3" t="s">
        <v>33</v>
      </c>
      <c r="C8" s="2">
        <v>3</v>
      </c>
      <c r="D8" s="2">
        <v>3</v>
      </c>
      <c r="F8" s="34"/>
      <c r="G8" s="3" t="s">
        <v>33</v>
      </c>
      <c r="H8" s="116">
        <v>5</v>
      </c>
      <c r="I8" s="116">
        <v>3</v>
      </c>
      <c r="J8" s="116">
        <v>3</v>
      </c>
    </row>
    <row r="9" spans="2:12">
      <c r="B9" s="3" t="s">
        <v>34</v>
      </c>
      <c r="C9" s="2">
        <v>2</v>
      </c>
      <c r="D9" s="2">
        <v>2</v>
      </c>
      <c r="F9" s="34"/>
      <c r="G9" s="3" t="s">
        <v>34</v>
      </c>
      <c r="H9" s="116">
        <v>2</v>
      </c>
      <c r="I9" s="116">
        <v>2</v>
      </c>
      <c r="J9" s="116">
        <v>2</v>
      </c>
    </row>
    <row r="10" spans="2:12">
      <c r="B10" s="3" t="s">
        <v>35</v>
      </c>
      <c r="C10" s="2">
        <v>3</v>
      </c>
      <c r="D10" s="2">
        <v>2</v>
      </c>
      <c r="E10" s="2">
        <v>1</v>
      </c>
      <c r="F10" s="34"/>
      <c r="G10" s="3" t="s">
        <v>35</v>
      </c>
      <c r="H10" s="116">
        <v>2</v>
      </c>
      <c r="I10" s="116">
        <v>2</v>
      </c>
      <c r="J10" s="116">
        <v>2</v>
      </c>
    </row>
    <row r="11" spans="2:12">
      <c r="B11" s="3" t="s">
        <v>36</v>
      </c>
      <c r="C11" s="2">
        <v>3</v>
      </c>
      <c r="D11" s="2">
        <v>2</v>
      </c>
      <c r="E11" s="2">
        <v>1</v>
      </c>
      <c r="F11" s="34"/>
      <c r="G11" s="3" t="s">
        <v>36</v>
      </c>
      <c r="H11" s="116">
        <v>3</v>
      </c>
      <c r="I11" s="116">
        <v>3</v>
      </c>
      <c r="J11" s="116">
        <v>3</v>
      </c>
    </row>
    <row r="12" spans="2:12">
      <c r="B12" s="3" t="s">
        <v>37</v>
      </c>
      <c r="C12" s="2">
        <v>4</v>
      </c>
      <c r="D12" s="2">
        <v>4</v>
      </c>
      <c r="F12" s="34"/>
      <c r="G12" s="3" t="s">
        <v>37</v>
      </c>
      <c r="H12" s="116">
        <v>3</v>
      </c>
      <c r="I12" s="116">
        <v>4</v>
      </c>
      <c r="J12" s="116">
        <v>4</v>
      </c>
    </row>
    <row r="13" spans="2:12">
      <c r="B13" s="3" t="s">
        <v>38</v>
      </c>
      <c r="C13" s="2">
        <v>4</v>
      </c>
      <c r="D13" s="2">
        <v>3</v>
      </c>
      <c r="E13" s="2">
        <v>1</v>
      </c>
      <c r="F13" s="34"/>
      <c r="G13" s="3" t="s">
        <v>38</v>
      </c>
      <c r="H13" s="116">
        <v>3</v>
      </c>
      <c r="I13" s="116">
        <v>4</v>
      </c>
      <c r="J13" s="116">
        <v>4</v>
      </c>
    </row>
    <row r="14" spans="2:12">
      <c r="B14" s="3" t="s">
        <v>39</v>
      </c>
      <c r="C14" s="2">
        <v>4</v>
      </c>
      <c r="D14" s="2">
        <v>4</v>
      </c>
      <c r="F14" s="34"/>
      <c r="G14" s="3" t="s">
        <v>39</v>
      </c>
      <c r="H14" s="116">
        <v>3</v>
      </c>
      <c r="I14" s="116">
        <v>4</v>
      </c>
      <c r="J14" s="116">
        <v>4</v>
      </c>
    </row>
    <row r="15" spans="2:12">
      <c r="B15" s="3" t="s">
        <v>40</v>
      </c>
      <c r="C15" s="2">
        <v>4</v>
      </c>
      <c r="D15" s="2">
        <v>1</v>
      </c>
      <c r="E15" s="2">
        <v>3</v>
      </c>
      <c r="F15" s="34"/>
      <c r="G15" s="3" t="s">
        <v>40</v>
      </c>
      <c r="H15" s="117">
        <v>4</v>
      </c>
      <c r="I15" s="117">
        <v>4</v>
      </c>
      <c r="J15" s="117">
        <v>4</v>
      </c>
    </row>
    <row r="16" spans="2:12" ht="14.45">
      <c r="B16" s="3" t="s">
        <v>41</v>
      </c>
      <c r="C16" s="2">
        <v>3</v>
      </c>
      <c r="E16" s="2">
        <v>3</v>
      </c>
      <c r="F16" s="34"/>
      <c r="G16" s="3" t="s">
        <v>41</v>
      </c>
      <c r="H16" s="117">
        <v>3</v>
      </c>
      <c r="I16" s="117">
        <v>3</v>
      </c>
      <c r="J16" s="117">
        <v>3</v>
      </c>
      <c r="K16" s="31"/>
      <c r="L16" s="31"/>
    </row>
    <row r="17" spans="2:15">
      <c r="B17" s="3" t="s">
        <v>42</v>
      </c>
      <c r="C17" s="2">
        <v>2</v>
      </c>
      <c r="D17" s="2">
        <v>1</v>
      </c>
      <c r="E17" s="2">
        <v>1</v>
      </c>
      <c r="F17" s="34"/>
      <c r="G17" s="3" t="s">
        <v>42</v>
      </c>
      <c r="H17" s="117">
        <v>2</v>
      </c>
      <c r="I17" s="117">
        <v>2</v>
      </c>
      <c r="J17" s="117">
        <v>2</v>
      </c>
    </row>
    <row r="18" spans="2:15">
      <c r="B18" s="3" t="s">
        <v>43</v>
      </c>
      <c r="C18" s="2">
        <v>35</v>
      </c>
      <c r="D18" s="2">
        <v>24</v>
      </c>
      <c r="E18" s="2">
        <v>11</v>
      </c>
      <c r="G18" s="26" t="s">
        <v>43</v>
      </c>
      <c r="H18" s="27">
        <f t="shared" ref="H18" si="0">SUM(H7:H17)</f>
        <v>34</v>
      </c>
      <c r="I18" s="27">
        <f>SUM(I7:I17)</f>
        <v>35</v>
      </c>
      <c r="J18" s="27">
        <f>SUM(J7:J17)</f>
        <v>34</v>
      </c>
    </row>
    <row r="19" spans="2:15" ht="14.45">
      <c r="B19" s="3"/>
      <c r="C19"/>
    </row>
    <row r="20" spans="2:15" ht="14.45">
      <c r="B20" s="3"/>
      <c r="C20"/>
    </row>
    <row r="21" spans="2:15" ht="14.45">
      <c r="B21" s="39" t="s">
        <v>44</v>
      </c>
      <c r="C21" s="41"/>
      <c r="D21" s="41"/>
      <c r="E21" s="41"/>
      <c r="G21" s="39" t="s">
        <v>45</v>
      </c>
      <c r="H21" s="41"/>
      <c r="I21" s="41"/>
      <c r="J21" s="41"/>
      <c r="K21" s="41"/>
      <c r="L21" s="41"/>
      <c r="M21" s="41"/>
      <c r="N21" s="41"/>
      <c r="O21" s="41"/>
    </row>
    <row r="22" spans="2:15" ht="26.1">
      <c r="B22" s="33"/>
      <c r="C22" s="20"/>
      <c r="D22" s="20"/>
      <c r="E22" s="20"/>
      <c r="G22" s="20"/>
      <c r="H22" s="44" t="s">
        <v>26</v>
      </c>
      <c r="I22" s="44" t="s">
        <v>27</v>
      </c>
      <c r="J22" s="44" t="s">
        <v>28</v>
      </c>
      <c r="K22" s="46" t="s">
        <v>46</v>
      </c>
      <c r="L22" s="46" t="s">
        <v>47</v>
      </c>
      <c r="M22" s="44" t="s">
        <v>48</v>
      </c>
      <c r="N22" s="46" t="s">
        <v>49</v>
      </c>
      <c r="O22" s="2"/>
    </row>
    <row r="23" spans="2:15">
      <c r="B23" s="51" t="s">
        <v>50</v>
      </c>
      <c r="E23" s="52">
        <f>+C18</f>
        <v>35</v>
      </c>
      <c r="G23" s="3" t="s">
        <v>32</v>
      </c>
      <c r="H23" s="32">
        <f>+I23+J23</f>
        <v>5</v>
      </c>
      <c r="I23" s="32">
        <f>C38</f>
        <v>4</v>
      </c>
      <c r="J23" s="32">
        <f>IFERROR(VLOOKUP("Grade 1",B$55:C$66,2,0),0)</f>
        <v>1</v>
      </c>
      <c r="K23" s="45">
        <f>I23/GETPIVOTDATA("# Total Students",$B$6,"Current school grade","Kindergarten")</f>
        <v>1</v>
      </c>
      <c r="L23" s="45">
        <f>J23/H23</f>
        <v>0.2</v>
      </c>
      <c r="M23" s="118">
        <v>5</v>
      </c>
      <c r="N23" s="45">
        <f t="shared" ref="N23:N34" si="1">H23/M23</f>
        <v>1</v>
      </c>
      <c r="O23" s="2"/>
    </row>
    <row r="24" spans="2:15">
      <c r="B24" s="4" t="s">
        <v>51</v>
      </c>
      <c r="E24" s="18">
        <f>-C14</f>
        <v>-4</v>
      </c>
      <c r="G24" s="3" t="s">
        <v>33</v>
      </c>
      <c r="H24" s="32">
        <f>+I24+J24</f>
        <v>3</v>
      </c>
      <c r="I24" s="32">
        <f t="shared" ref="I24:I31" si="2">C39</f>
        <v>3</v>
      </c>
      <c r="J24" s="32">
        <f>IFERROR(VLOOKUP("Grade 2",B$55:C$66,2,0),0)</f>
        <v>0</v>
      </c>
      <c r="K24" s="45">
        <f>I24/GETPIVOTDATA("# Total Students",$B$6,"Current school grade","Grade 1")</f>
        <v>1</v>
      </c>
      <c r="L24" s="45">
        <f t="shared" ref="L24:L34" si="3">J24/H24</f>
        <v>0</v>
      </c>
      <c r="M24" s="118">
        <v>5</v>
      </c>
      <c r="N24" s="45">
        <f t="shared" si="1"/>
        <v>0.6</v>
      </c>
      <c r="O24" s="2"/>
    </row>
    <row r="25" spans="2:15">
      <c r="B25" s="4" t="s">
        <v>52</v>
      </c>
      <c r="E25" s="18">
        <f>-E48</f>
        <v>-3</v>
      </c>
      <c r="G25" s="3" t="s">
        <v>34</v>
      </c>
      <c r="H25" s="32">
        <f t="shared" ref="H25:H33" si="4">+I25+J25</f>
        <v>3</v>
      </c>
      <c r="I25" s="32">
        <f t="shared" si="2"/>
        <v>2</v>
      </c>
      <c r="J25" s="32">
        <f>IFERROR(VLOOKUP("Grade 3",B$55:C$66,2,0),0)</f>
        <v>1</v>
      </c>
      <c r="K25" s="45">
        <f>I25/GETPIVOTDATA("# Total Students",$B$6,"Current school grade","Grade 2")</f>
        <v>0.66666666666666663</v>
      </c>
      <c r="L25" s="45">
        <f t="shared" si="3"/>
        <v>0.33333333333333331</v>
      </c>
      <c r="M25" s="118">
        <v>5</v>
      </c>
      <c r="N25" s="45">
        <f t="shared" si="1"/>
        <v>0.6</v>
      </c>
      <c r="O25" s="2"/>
    </row>
    <row r="26" spans="2:15">
      <c r="B26" s="2" t="s">
        <v>53</v>
      </c>
      <c r="E26" s="18">
        <f>-D48</f>
        <v>-3</v>
      </c>
      <c r="G26" s="3" t="s">
        <v>35</v>
      </c>
      <c r="H26" s="32">
        <f t="shared" si="4"/>
        <v>2</v>
      </c>
      <c r="I26" s="32">
        <f t="shared" si="2"/>
        <v>2</v>
      </c>
      <c r="J26" s="32">
        <f>IFERROR(VLOOKUP("Grade 4",B$55:C$66,2,0),0)</f>
        <v>0</v>
      </c>
      <c r="K26" s="45">
        <f>I26/GETPIVOTDATA("# Total Students",$B$6,"Current school grade","Grade 3")</f>
        <v>1</v>
      </c>
      <c r="L26" s="45">
        <f t="shared" si="3"/>
        <v>0</v>
      </c>
      <c r="M26" s="118">
        <v>5</v>
      </c>
      <c r="N26" s="45">
        <f t="shared" si="1"/>
        <v>0.4</v>
      </c>
      <c r="O26" s="2"/>
    </row>
    <row r="27" spans="2:15">
      <c r="B27" s="22" t="s">
        <v>54</v>
      </c>
      <c r="C27" s="23"/>
      <c r="D27" s="24"/>
      <c r="E27" s="25">
        <f>SUM(E23:E26)</f>
        <v>25</v>
      </c>
      <c r="G27" s="3" t="s">
        <v>36</v>
      </c>
      <c r="H27" s="32">
        <f t="shared" si="4"/>
        <v>1</v>
      </c>
      <c r="I27" s="32">
        <f t="shared" si="2"/>
        <v>1</v>
      </c>
      <c r="J27" s="32">
        <f>IFERROR(VLOOKUP("Grade 5",B$55:C$66,2,0),0)</f>
        <v>0</v>
      </c>
      <c r="K27" s="45">
        <f>I27/GETPIVOTDATA("# Total Students",$B$6,"Current school grade","Grade 4")</f>
        <v>0.33333333333333331</v>
      </c>
      <c r="L27" s="45">
        <f t="shared" si="3"/>
        <v>0</v>
      </c>
      <c r="M27" s="118">
        <v>5</v>
      </c>
      <c r="N27" s="45">
        <f t="shared" si="1"/>
        <v>0.2</v>
      </c>
      <c r="O27" s="2"/>
    </row>
    <row r="28" spans="2:15" ht="14.45">
      <c r="B28" s="35" t="s">
        <v>46</v>
      </c>
      <c r="C28" s="35"/>
      <c r="D28" s="36"/>
      <c r="E28" s="37">
        <f>E27/(E23+E24)</f>
        <v>0.80645161290322576</v>
      </c>
      <c r="F28"/>
      <c r="G28" s="3" t="s">
        <v>37</v>
      </c>
      <c r="H28" s="32">
        <f t="shared" si="4"/>
        <v>3</v>
      </c>
      <c r="I28" s="32">
        <f t="shared" si="2"/>
        <v>2</v>
      </c>
      <c r="J28" s="32">
        <f>IFERROR(VLOOKUP("Grade 6",B$55:C$66,2,0),0)</f>
        <v>1</v>
      </c>
      <c r="K28" s="45">
        <f>I28/GETPIVOTDATA("# Total Students",$B$6,"Current school grade","Grade 5")</f>
        <v>0.66666666666666663</v>
      </c>
      <c r="L28" s="45">
        <f t="shared" si="3"/>
        <v>0.33333333333333331</v>
      </c>
      <c r="M28" s="118">
        <v>5</v>
      </c>
      <c r="N28" s="45">
        <f t="shared" si="1"/>
        <v>0.6</v>
      </c>
      <c r="O28" s="2"/>
    </row>
    <row r="29" spans="2:15" ht="14.45">
      <c r="B29" s="30" t="s">
        <v>55</v>
      </c>
      <c r="C29"/>
      <c r="D29"/>
      <c r="E29"/>
      <c r="F29"/>
      <c r="G29" s="3" t="s">
        <v>38</v>
      </c>
      <c r="H29" s="32">
        <f t="shared" si="4"/>
        <v>4</v>
      </c>
      <c r="I29" s="32">
        <f t="shared" si="2"/>
        <v>4</v>
      </c>
      <c r="J29" s="32">
        <f>IFERROR(VLOOKUP("Grade 7",B$55:C$66,2,0),0)</f>
        <v>0</v>
      </c>
      <c r="K29" s="45">
        <f>I29/GETPIVOTDATA("# Total Students",$B$6,"Current school grade","Grade 6")</f>
        <v>1</v>
      </c>
      <c r="L29" s="45">
        <f t="shared" si="3"/>
        <v>0</v>
      </c>
      <c r="M29" s="118">
        <v>5</v>
      </c>
      <c r="N29" s="45">
        <f t="shared" si="1"/>
        <v>0.8</v>
      </c>
      <c r="O29" s="2"/>
    </row>
    <row r="30" spans="2:15">
      <c r="B30" s="19" t="s">
        <v>56</v>
      </c>
      <c r="C30" s="20"/>
      <c r="D30" s="20"/>
      <c r="E30" s="21">
        <f>GETPIVOTDATA("# New Students",$B$54)</f>
        <v>9</v>
      </c>
      <c r="G30" s="3" t="s">
        <v>39</v>
      </c>
      <c r="H30" s="32">
        <f t="shared" si="4"/>
        <v>4</v>
      </c>
      <c r="I30" s="32">
        <f t="shared" si="2"/>
        <v>4</v>
      </c>
      <c r="J30" s="32">
        <f>IFERROR(VLOOKUP("Grade 8",B$55:C$66,2,0),0)</f>
        <v>0</v>
      </c>
      <c r="K30" s="45">
        <f>I30/GETPIVOTDATA("# Total Students",$B$6,"Current school grade","Grade 7")</f>
        <v>1</v>
      </c>
      <c r="L30" s="45">
        <f t="shared" si="3"/>
        <v>0</v>
      </c>
      <c r="M30" s="118">
        <v>5</v>
      </c>
      <c r="N30" s="45">
        <f t="shared" si="1"/>
        <v>0.8</v>
      </c>
      <c r="O30" s="2"/>
    </row>
    <row r="31" spans="2:15">
      <c r="G31" s="3" t="s">
        <v>40</v>
      </c>
      <c r="H31" s="32">
        <f t="shared" si="4"/>
        <v>4</v>
      </c>
      <c r="I31" s="32">
        <f t="shared" si="2"/>
        <v>2</v>
      </c>
      <c r="J31" s="32">
        <f>IFERROR(VLOOKUP("Kindergarten",B$55:C$66,2,0),0)</f>
        <v>2</v>
      </c>
      <c r="K31" s="45">
        <f>I31/GETPIVOTDATA("# Total Students",$B$6,"Current school grade","Preschool (4)")</f>
        <v>1</v>
      </c>
      <c r="L31" s="45">
        <f t="shared" si="3"/>
        <v>0.5</v>
      </c>
      <c r="M31" s="118">
        <v>4</v>
      </c>
      <c r="N31" s="45">
        <f t="shared" si="1"/>
        <v>1</v>
      </c>
      <c r="O31" s="2"/>
    </row>
    <row r="32" spans="2:15">
      <c r="B32" s="19" t="s">
        <v>57</v>
      </c>
      <c r="C32" s="20"/>
      <c r="D32" s="20"/>
      <c r="E32" s="21">
        <f>E30+E27</f>
        <v>34</v>
      </c>
      <c r="G32" s="3" t="s">
        <v>41</v>
      </c>
      <c r="H32" s="32">
        <f t="shared" si="4"/>
        <v>3</v>
      </c>
      <c r="I32" s="32"/>
      <c r="J32" s="32">
        <f>IFERROR(VLOOKUP("Preschool (3)",B$55:C$66,2,0),0)</f>
        <v>3</v>
      </c>
      <c r="K32" s="45"/>
      <c r="L32" s="45">
        <f t="shared" si="3"/>
        <v>1</v>
      </c>
      <c r="M32" s="118">
        <v>4</v>
      </c>
      <c r="N32" s="45">
        <f t="shared" si="1"/>
        <v>0.75</v>
      </c>
      <c r="O32" s="2"/>
    </row>
    <row r="33" spans="2:15" ht="14.45">
      <c r="B33" s="3"/>
      <c r="C33"/>
      <c r="G33" s="3" t="s">
        <v>42</v>
      </c>
      <c r="H33" s="32">
        <f t="shared" si="4"/>
        <v>2</v>
      </c>
      <c r="I33" s="32">
        <f>C47</f>
        <v>1</v>
      </c>
      <c r="J33" s="32">
        <f>IFERROR(VLOOKUP("Preschool (4)",B$55:C$66,2,0),0)</f>
        <v>1</v>
      </c>
      <c r="K33" s="45">
        <f>I33/GETPIVOTDATA("# Total Students",$B$6,"Current school grade","Preschool (3)")</f>
        <v>0.33333333333333331</v>
      </c>
      <c r="L33" s="45">
        <f t="shared" si="3"/>
        <v>0.5</v>
      </c>
      <c r="M33" s="118">
        <v>4</v>
      </c>
      <c r="N33" s="45">
        <f t="shared" si="1"/>
        <v>0.5</v>
      </c>
      <c r="O33" s="2"/>
    </row>
    <row r="34" spans="2:15" ht="14.45">
      <c r="B34" s="3"/>
      <c r="C34"/>
      <c r="G34" s="26" t="s">
        <v>43</v>
      </c>
      <c r="H34" s="27">
        <f>SUM(H23:H33)</f>
        <v>34</v>
      </c>
      <c r="I34" s="27">
        <f>SUM(I23:I33)</f>
        <v>25</v>
      </c>
      <c r="J34" s="27">
        <f>SUM(J23:J33)</f>
        <v>9</v>
      </c>
      <c r="K34" s="47">
        <f>I34/(GETPIVOTDATA("# Total Students",$B$6)-GETPIVOTDATA("# Total Students",$B$6,"Current school grade","Grade 8"))</f>
        <v>0.80645161290322576</v>
      </c>
      <c r="L34" s="47">
        <f t="shared" si="3"/>
        <v>0.26470588235294118</v>
      </c>
      <c r="M34" s="27">
        <f>SUM(M23:M33)</f>
        <v>52</v>
      </c>
      <c r="N34" s="53">
        <f t="shared" si="1"/>
        <v>0.65384615384615385</v>
      </c>
      <c r="O34" s="2"/>
    </row>
    <row r="35" spans="2:15" ht="14.45">
      <c r="B35" s="3"/>
      <c r="C35"/>
    </row>
    <row r="36" spans="2:15" ht="14.45">
      <c r="B36" s="39" t="s">
        <v>58</v>
      </c>
      <c r="C36" s="41"/>
      <c r="D36" s="41"/>
      <c r="E36" s="41"/>
      <c r="F36" s="41"/>
      <c r="G36" s="41"/>
      <c r="H36" s="41"/>
      <c r="I36" s="41"/>
    </row>
    <row r="37" spans="2:15" s="50" customFormat="1" ht="37.5">
      <c r="B37" s="48" t="s">
        <v>25</v>
      </c>
      <c r="C37" s="49" t="s">
        <v>27</v>
      </c>
      <c r="D37" s="49" t="s">
        <v>59</v>
      </c>
      <c r="E37" s="49" t="s">
        <v>60</v>
      </c>
      <c r="F37" s="49" t="s">
        <v>61</v>
      </c>
      <c r="G37" s="49" t="s">
        <v>62</v>
      </c>
      <c r="H37" s="49" t="s">
        <v>63</v>
      </c>
      <c r="I37" s="49" t="s">
        <v>64</v>
      </c>
      <c r="J37" s="49" t="s">
        <v>65</v>
      </c>
      <c r="O37" s="49"/>
    </row>
    <row r="38" spans="2:15">
      <c r="B38" s="3" t="s">
        <v>32</v>
      </c>
      <c r="C38" s="2">
        <v>4</v>
      </c>
      <c r="F38" s="2">
        <v>3</v>
      </c>
      <c r="G38" s="2">
        <v>3</v>
      </c>
      <c r="H38" s="2">
        <v>2</v>
      </c>
      <c r="I38" s="17">
        <v>300</v>
      </c>
      <c r="J38" s="17">
        <v>3750</v>
      </c>
    </row>
    <row r="39" spans="2:15">
      <c r="B39" s="3" t="s">
        <v>33</v>
      </c>
      <c r="C39" s="2">
        <v>3</v>
      </c>
      <c r="F39" s="2">
        <v>3</v>
      </c>
      <c r="G39" s="2">
        <v>3</v>
      </c>
      <c r="H39" s="2">
        <v>2</v>
      </c>
      <c r="I39" s="17">
        <v>600</v>
      </c>
      <c r="J39" s="17">
        <v>1500</v>
      </c>
    </row>
    <row r="40" spans="2:15">
      <c r="B40" s="3" t="s">
        <v>34</v>
      </c>
      <c r="C40" s="2">
        <v>2</v>
      </c>
      <c r="D40" s="2">
        <v>1</v>
      </c>
      <c r="F40" s="2">
        <v>3</v>
      </c>
      <c r="G40" s="2">
        <v>2</v>
      </c>
      <c r="H40" s="2">
        <v>2</v>
      </c>
      <c r="I40" s="17">
        <v>600</v>
      </c>
      <c r="J40" s="17">
        <v>1500</v>
      </c>
    </row>
    <row r="41" spans="2:15">
      <c r="B41" s="3" t="s">
        <v>35</v>
      </c>
      <c r="C41" s="2">
        <v>2</v>
      </c>
      <c r="F41" s="2">
        <v>2</v>
      </c>
      <c r="G41" s="2">
        <v>2</v>
      </c>
      <c r="H41" s="2">
        <v>1</v>
      </c>
      <c r="I41" s="17">
        <v>400</v>
      </c>
      <c r="J41" s="17">
        <v>750</v>
      </c>
    </row>
    <row r="42" spans="2:15">
      <c r="B42" s="3" t="s">
        <v>36</v>
      </c>
      <c r="C42" s="2">
        <v>1</v>
      </c>
      <c r="D42" s="2">
        <v>1</v>
      </c>
      <c r="E42" s="2">
        <v>1</v>
      </c>
      <c r="F42" s="2">
        <v>2</v>
      </c>
      <c r="G42" s="2">
        <v>1</v>
      </c>
      <c r="H42" s="2">
        <v>2</v>
      </c>
      <c r="I42" s="17">
        <v>400</v>
      </c>
      <c r="J42" s="17">
        <v>1500</v>
      </c>
    </row>
    <row r="43" spans="2:15">
      <c r="B43" s="3" t="s">
        <v>37</v>
      </c>
      <c r="C43" s="2">
        <v>2</v>
      </c>
      <c r="E43" s="2">
        <v>1</v>
      </c>
      <c r="F43" s="2">
        <v>2</v>
      </c>
      <c r="G43" s="2">
        <v>2</v>
      </c>
      <c r="H43" s="2">
        <v>1</v>
      </c>
      <c r="I43" s="17">
        <v>400</v>
      </c>
      <c r="J43" s="17">
        <v>750</v>
      </c>
    </row>
    <row r="44" spans="2:15">
      <c r="B44" s="3" t="s">
        <v>38</v>
      </c>
      <c r="C44" s="2">
        <v>4</v>
      </c>
      <c r="F44" s="2">
        <v>3</v>
      </c>
      <c r="G44" s="2">
        <v>1</v>
      </c>
      <c r="H44" s="2">
        <v>1</v>
      </c>
      <c r="I44" s="17">
        <v>200</v>
      </c>
      <c r="J44" s="17">
        <v>3750</v>
      </c>
    </row>
    <row r="45" spans="2:15">
      <c r="B45" s="3" t="s">
        <v>39</v>
      </c>
      <c r="C45" s="2">
        <v>4</v>
      </c>
      <c r="F45" s="2">
        <v>4</v>
      </c>
      <c r="G45" s="2">
        <v>2</v>
      </c>
      <c r="H45" s="2">
        <v>2</v>
      </c>
      <c r="I45" s="17">
        <v>800</v>
      </c>
      <c r="J45" s="17">
        <v>2500</v>
      </c>
    </row>
    <row r="46" spans="2:15">
      <c r="B46" s="3" t="s">
        <v>40</v>
      </c>
      <c r="C46" s="2">
        <v>2</v>
      </c>
      <c r="F46" s="2">
        <v>2</v>
      </c>
      <c r="G46" s="2">
        <v>1</v>
      </c>
      <c r="I46" s="17">
        <v>100</v>
      </c>
      <c r="J46" s="17">
        <v>0</v>
      </c>
    </row>
    <row r="47" spans="2:15">
      <c r="B47" s="3" t="s">
        <v>42</v>
      </c>
      <c r="C47" s="2">
        <v>1</v>
      </c>
      <c r="D47" s="2">
        <v>1</v>
      </c>
      <c r="E47" s="2">
        <v>1</v>
      </c>
      <c r="F47" s="2">
        <v>2</v>
      </c>
      <c r="G47" s="2">
        <v>1</v>
      </c>
      <c r="H47" s="2">
        <v>1</v>
      </c>
      <c r="I47" s="17">
        <v>200</v>
      </c>
      <c r="J47" s="17">
        <v>1250</v>
      </c>
    </row>
    <row r="48" spans="2:15">
      <c r="B48" s="3" t="s">
        <v>43</v>
      </c>
      <c r="C48" s="2">
        <v>25</v>
      </c>
      <c r="D48" s="2">
        <v>3</v>
      </c>
      <c r="E48" s="2">
        <v>3</v>
      </c>
      <c r="F48" s="2">
        <v>26</v>
      </c>
      <c r="G48" s="2">
        <v>18</v>
      </c>
      <c r="H48" s="2">
        <v>14</v>
      </c>
      <c r="I48" s="17">
        <v>4000</v>
      </c>
      <c r="J48" s="17">
        <v>17250</v>
      </c>
    </row>
    <row r="50" spans="2:15" ht="12.95" customHeight="1">
      <c r="C50"/>
      <c r="D50"/>
      <c r="E50"/>
    </row>
    <row r="51" spans="2:15" ht="12.95" customHeight="1">
      <c r="B51" s="39" t="s">
        <v>55</v>
      </c>
      <c r="C51" s="41"/>
      <c r="D51" s="41"/>
      <c r="E51" s="41"/>
      <c r="F51" s="41"/>
      <c r="G51" s="41"/>
      <c r="H51" s="41"/>
      <c r="I51" s="39" t="s">
        <v>66</v>
      </c>
      <c r="J51" s="41"/>
      <c r="K51" s="41"/>
      <c r="L51" s="41"/>
    </row>
    <row r="52" spans="2:15" s="31" customFormat="1" ht="15.6" customHeight="1">
      <c r="B52" s="123" t="s">
        <v>67</v>
      </c>
      <c r="C52" s="2" t="s">
        <v>68</v>
      </c>
      <c r="I52" s="123" t="s">
        <v>67</v>
      </c>
      <c r="J52" s="2" t="s">
        <v>69</v>
      </c>
      <c r="K52" s="55"/>
      <c r="L52" s="55"/>
      <c r="O52" s="54"/>
    </row>
    <row r="54" spans="2:15" ht="52.5">
      <c r="B54" s="124" t="s">
        <v>25</v>
      </c>
      <c r="C54" s="49" t="s">
        <v>28</v>
      </c>
      <c r="D54" s="49" t="s">
        <v>62</v>
      </c>
      <c r="E54" s="49" t="s">
        <v>70</v>
      </c>
      <c r="F54" s="49" t="s">
        <v>64</v>
      </c>
      <c r="G54" s="49" t="s">
        <v>71</v>
      </c>
      <c r="H54"/>
      <c r="I54" s="124" t="s">
        <v>25</v>
      </c>
      <c r="J54" s="49" t="s">
        <v>72</v>
      </c>
      <c r="K54" s="49" t="s">
        <v>73</v>
      </c>
      <c r="L54" s="49" t="s">
        <v>74</v>
      </c>
      <c r="M54" s="49" t="s">
        <v>75</v>
      </c>
    </row>
    <row r="55" spans="2:15" ht="14.45">
      <c r="B55" s="3" t="s">
        <v>32</v>
      </c>
      <c r="C55" s="2">
        <v>1</v>
      </c>
      <c r="G55" s="2">
        <v>0</v>
      </c>
      <c r="H55"/>
      <c r="I55" s="3" t="s">
        <v>33</v>
      </c>
      <c r="J55" s="2">
        <v>1</v>
      </c>
      <c r="K55" s="2">
        <v>1</v>
      </c>
      <c r="L55" s="2">
        <v>1</v>
      </c>
      <c r="M55" s="2">
        <v>1</v>
      </c>
    </row>
    <row r="56" spans="2:15" ht="14.45">
      <c r="B56" s="3" t="s">
        <v>34</v>
      </c>
      <c r="C56" s="2">
        <v>1</v>
      </c>
      <c r="D56" s="2">
        <v>1</v>
      </c>
      <c r="E56" s="2">
        <v>1</v>
      </c>
      <c r="G56" s="2">
        <v>0</v>
      </c>
      <c r="H56"/>
      <c r="I56" s="3" t="s">
        <v>40</v>
      </c>
      <c r="J56" s="2">
        <v>2</v>
      </c>
      <c r="K56" s="2">
        <v>1</v>
      </c>
      <c r="L56" s="2">
        <v>1</v>
      </c>
      <c r="M56" s="2">
        <v>1</v>
      </c>
    </row>
    <row r="57" spans="2:15" ht="14.45">
      <c r="B57" s="3" t="s">
        <v>37</v>
      </c>
      <c r="C57" s="2">
        <v>1</v>
      </c>
      <c r="G57" s="2">
        <v>0</v>
      </c>
      <c r="H57"/>
      <c r="I57" s="3" t="s">
        <v>42</v>
      </c>
      <c r="J57" s="2">
        <v>1</v>
      </c>
      <c r="K57" s="2">
        <v>1</v>
      </c>
      <c r="L57" s="2">
        <v>1</v>
      </c>
    </row>
    <row r="58" spans="2:15" ht="14.45">
      <c r="B58" s="3" t="s">
        <v>40</v>
      </c>
      <c r="C58" s="2">
        <v>2</v>
      </c>
      <c r="D58" s="2">
        <v>2</v>
      </c>
      <c r="E58" s="2">
        <v>2</v>
      </c>
      <c r="G58" s="2">
        <v>0</v>
      </c>
      <c r="H58"/>
      <c r="I58" s="3" t="s">
        <v>76</v>
      </c>
      <c r="J58" s="2">
        <v>8</v>
      </c>
    </row>
    <row r="59" spans="2:15" ht="14.45">
      <c r="B59" s="3" t="s">
        <v>41</v>
      </c>
      <c r="C59" s="2">
        <v>3</v>
      </c>
      <c r="D59" s="2">
        <v>3</v>
      </c>
      <c r="E59" s="2">
        <v>1</v>
      </c>
      <c r="G59" s="2">
        <v>0</v>
      </c>
      <c r="H59"/>
      <c r="I59" s="3" t="s">
        <v>43</v>
      </c>
      <c r="J59" s="2">
        <v>12</v>
      </c>
      <c r="K59" s="2">
        <v>3</v>
      </c>
      <c r="L59" s="2">
        <v>3</v>
      </c>
      <c r="M59" s="2">
        <v>2</v>
      </c>
    </row>
    <row r="60" spans="2:15" ht="14.45">
      <c r="B60" s="3" t="s">
        <v>42</v>
      </c>
      <c r="C60" s="2">
        <v>1</v>
      </c>
      <c r="D60" s="2">
        <v>1</v>
      </c>
      <c r="G60" s="2">
        <v>0</v>
      </c>
      <c r="H60"/>
      <c r="I60"/>
      <c r="J60"/>
      <c r="K60"/>
      <c r="L60"/>
    </row>
    <row r="61" spans="2:15" ht="14.45">
      <c r="B61" s="3" t="s">
        <v>43</v>
      </c>
      <c r="C61" s="2">
        <v>9</v>
      </c>
      <c r="D61" s="2">
        <v>7</v>
      </c>
      <c r="E61" s="2">
        <v>4</v>
      </c>
      <c r="G61" s="2">
        <v>0</v>
      </c>
      <c r="H61"/>
      <c r="I61"/>
      <c r="J61"/>
      <c r="K61"/>
      <c r="L61"/>
    </row>
    <row r="62" spans="2:15" ht="14.45">
      <c r="B62" s="3"/>
      <c r="H62"/>
      <c r="I62"/>
      <c r="J62"/>
      <c r="K62"/>
      <c r="L62"/>
    </row>
    <row r="63" spans="2:15" ht="14.45">
      <c r="B63" s="3"/>
      <c r="H63"/>
      <c r="I63"/>
      <c r="J63"/>
      <c r="K63"/>
      <c r="L63"/>
    </row>
    <row r="64" spans="2:15" ht="14.45">
      <c r="B64" s="3"/>
      <c r="H64"/>
      <c r="I64"/>
      <c r="J64"/>
      <c r="K64"/>
      <c r="L64"/>
    </row>
    <row r="65" spans="2:15" ht="14.45">
      <c r="B65" s="3"/>
      <c r="H65"/>
    </row>
    <row r="66" spans="2:15" ht="14.45">
      <c r="B66" s="3"/>
      <c r="H66"/>
    </row>
    <row r="67" spans="2:15" ht="14.1" customHeight="1">
      <c r="B67" s="43"/>
      <c r="C67"/>
      <c r="D67"/>
      <c r="E67"/>
      <c r="J67" s="32"/>
      <c r="O67" s="2"/>
    </row>
    <row r="68" spans="2:15" s="31" customFormat="1" ht="15.6" customHeight="1">
      <c r="J68" s="54"/>
    </row>
    <row r="69" spans="2:15">
      <c r="J69" s="32"/>
      <c r="O69" s="2"/>
    </row>
    <row r="70" spans="2:15">
      <c r="J70" s="32"/>
      <c r="O70" s="2"/>
    </row>
    <row r="71" spans="2:15">
      <c r="J71" s="32"/>
      <c r="O71" s="2"/>
    </row>
    <row r="72" spans="2:15">
      <c r="J72" s="32"/>
      <c r="O72" s="2"/>
    </row>
    <row r="73" spans="2:15">
      <c r="J73" s="32"/>
      <c r="O73" s="2"/>
    </row>
    <row r="74" spans="2:15">
      <c r="J74" s="32"/>
      <c r="O74" s="2"/>
    </row>
    <row r="75" spans="2:15">
      <c r="J75" s="32"/>
      <c r="O75" s="2"/>
    </row>
    <row r="76" spans="2:15" ht="14.45">
      <c r="B76"/>
      <c r="C76"/>
      <c r="D76"/>
      <c r="E76"/>
      <c r="J76" s="32"/>
      <c r="O76" s="2"/>
    </row>
    <row r="77" spans="2:15">
      <c r="B77" s="3"/>
      <c r="J77" s="32"/>
      <c r="O77" s="2"/>
    </row>
    <row r="78" spans="2:15">
      <c r="B78" s="3"/>
      <c r="J78" s="32"/>
      <c r="O78" s="2"/>
    </row>
    <row r="79" spans="2:15">
      <c r="B79" s="3"/>
      <c r="J79" s="32"/>
      <c r="O79" s="2"/>
    </row>
    <row r="80" spans="2:15">
      <c r="B80" s="3"/>
      <c r="J80" s="32"/>
      <c r="O80" s="2"/>
    </row>
    <row r="81" spans="2:15" ht="14.45">
      <c r="B81"/>
      <c r="C81"/>
      <c r="D81"/>
      <c r="E81"/>
      <c r="J81" s="32"/>
      <c r="O81" s="2"/>
    </row>
    <row r="82" spans="2:15">
      <c r="B82" s="3"/>
      <c r="J82" s="32"/>
      <c r="O82" s="2"/>
    </row>
  </sheetData>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132B-E7D9-4261-AE58-D4CC235A054B}">
  <dimension ref="B1:S80"/>
  <sheetViews>
    <sheetView workbookViewId="0">
      <pane xSplit="3" ySplit="4" topLeftCell="D5" activePane="bottomRight" state="frozen"/>
      <selection pane="bottomRight" activeCell="H7" sqref="H7"/>
      <selection pane="bottomLeft" activeCell="A4" sqref="A4"/>
      <selection pane="topRight" activeCell="E1" sqref="E1"/>
    </sheetView>
  </sheetViews>
  <sheetFormatPr defaultColWidth="14.42578125" defaultRowHeight="14.45"/>
  <cols>
    <col min="1" max="1" width="5.42578125" style="83" customWidth="1"/>
    <col min="2" max="2" width="15.42578125" style="77" customWidth="1"/>
    <col min="3" max="3" width="15.7109375" style="78" customWidth="1"/>
    <col min="4" max="4" width="14.42578125" style="79"/>
    <col min="5" max="5" width="11.85546875" style="79" customWidth="1"/>
    <col min="6" max="6" width="11.28515625" style="79" customWidth="1"/>
    <col min="7" max="7" width="14.42578125" style="79"/>
    <col min="8" max="9" width="12.28515625" style="79" customWidth="1"/>
    <col min="10" max="10" width="11.85546875" style="79" customWidth="1"/>
    <col min="11" max="11" width="14.42578125" style="80"/>
    <col min="12" max="13" width="12.85546875" style="80" customWidth="1"/>
    <col min="14" max="14" width="13.5703125" style="81" customWidth="1"/>
    <col min="15" max="15" width="13.7109375" style="82" customWidth="1"/>
    <col min="16" max="16" width="13.42578125" style="81" customWidth="1"/>
    <col min="17" max="17" width="13.5703125" style="83" customWidth="1"/>
    <col min="18" max="18" width="39.5703125" style="74" customWidth="1"/>
    <col min="19" max="19" width="6.42578125" style="83" customWidth="1"/>
    <col min="20" max="16384" width="14.42578125" style="83"/>
  </cols>
  <sheetData>
    <row r="1" spans="2:19" ht="9.75" customHeight="1"/>
    <row r="2" spans="2:19" ht="18">
      <c r="B2" s="84" t="s">
        <v>77</v>
      </c>
      <c r="D2" s="103" t="s">
        <v>23</v>
      </c>
    </row>
    <row r="3" spans="2:19" s="89" customFormat="1" ht="11.45">
      <c r="B3" s="85" t="s">
        <v>78</v>
      </c>
      <c r="C3" s="86"/>
      <c r="D3" s="85" t="s">
        <v>79</v>
      </c>
      <c r="E3" s="85" t="s">
        <v>80</v>
      </c>
      <c r="F3" s="85" t="s">
        <v>80</v>
      </c>
      <c r="G3" s="85" t="s">
        <v>81</v>
      </c>
      <c r="H3" s="125" t="s">
        <v>82</v>
      </c>
      <c r="I3" s="125"/>
      <c r="J3" s="125"/>
      <c r="K3" s="85" t="s">
        <v>80</v>
      </c>
      <c r="L3" s="85" t="s">
        <v>80</v>
      </c>
      <c r="M3" s="85" t="s">
        <v>80</v>
      </c>
      <c r="N3" s="87"/>
      <c r="O3" s="88" t="s">
        <v>83</v>
      </c>
      <c r="P3" s="87"/>
      <c r="Q3" s="85"/>
      <c r="R3" s="75"/>
    </row>
    <row r="4" spans="2:19" s="1" customFormat="1" ht="45.75" customHeight="1">
      <c r="B4" s="6" t="s">
        <v>84</v>
      </c>
      <c r="C4" s="6" t="s">
        <v>85</v>
      </c>
      <c r="D4" s="7" t="s">
        <v>86</v>
      </c>
      <c r="E4" s="7" t="s">
        <v>87</v>
      </c>
      <c r="F4" s="10" t="s">
        <v>88</v>
      </c>
      <c r="G4" s="11" t="s">
        <v>89</v>
      </c>
      <c r="H4" s="115" t="s">
        <v>90</v>
      </c>
      <c r="I4" s="11" t="s">
        <v>91</v>
      </c>
      <c r="J4" s="11" t="s">
        <v>92</v>
      </c>
      <c r="K4" s="12" t="s">
        <v>93</v>
      </c>
      <c r="L4" s="12" t="s">
        <v>94</v>
      </c>
      <c r="M4" s="13" t="s">
        <v>95</v>
      </c>
      <c r="N4" s="72" t="s">
        <v>96</v>
      </c>
      <c r="O4" s="72" t="s">
        <v>97</v>
      </c>
      <c r="P4" s="72" t="s">
        <v>98</v>
      </c>
      <c r="Q4" s="72" t="s">
        <v>99</v>
      </c>
      <c r="R4" s="28" t="s">
        <v>100</v>
      </c>
      <c r="S4" s="1" t="s">
        <v>101</v>
      </c>
    </row>
    <row r="5" spans="2:19" s="79" customFormat="1" ht="12.95">
      <c r="B5" s="78" t="s">
        <v>102</v>
      </c>
      <c r="C5" s="78"/>
      <c r="D5" s="90" t="s">
        <v>33</v>
      </c>
      <c r="E5" s="91" t="s">
        <v>103</v>
      </c>
      <c r="F5" s="91"/>
      <c r="G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3</v>
      </c>
      <c r="H5" s="91"/>
      <c r="I5" s="91" t="s">
        <v>103</v>
      </c>
      <c r="J5" s="91"/>
      <c r="K5" s="91" t="s">
        <v>103</v>
      </c>
      <c r="L5" s="8"/>
      <c r="M5" s="8"/>
      <c r="N5" s="92">
        <v>200</v>
      </c>
      <c r="O5" s="93">
        <f>Table1[[#This Row],[Tax Credit Scholarship ($)]]+Table1[[#This Row],[Other Financial Aid ($)]]</f>
        <v>0</v>
      </c>
      <c r="P5" s="92"/>
      <c r="Q5" s="92"/>
      <c r="R5" s="76"/>
    </row>
    <row r="6" spans="2:19" s="79" customFormat="1" ht="12.95">
      <c r="B6" s="78" t="s">
        <v>102</v>
      </c>
      <c r="C6" s="78"/>
      <c r="D6" s="90" t="s">
        <v>35</v>
      </c>
      <c r="E6" s="91" t="s">
        <v>103</v>
      </c>
      <c r="F6" s="91"/>
      <c r="G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5</v>
      </c>
      <c r="H6" s="91"/>
      <c r="I6" s="91" t="s">
        <v>103</v>
      </c>
      <c r="J6" s="91"/>
      <c r="K6" s="91" t="s">
        <v>103</v>
      </c>
      <c r="L6" s="8"/>
      <c r="M6" s="8" t="s">
        <v>103</v>
      </c>
      <c r="N6" s="92">
        <v>200</v>
      </c>
      <c r="O6" s="93">
        <f>Table1[[#This Row],[Tax Credit Scholarship ($)]]+Table1[[#This Row],[Other Financial Aid ($)]]</f>
        <v>750</v>
      </c>
      <c r="P6" s="92">
        <v>500</v>
      </c>
      <c r="Q6" s="92">
        <v>250</v>
      </c>
      <c r="R6" s="76"/>
    </row>
    <row r="7" spans="2:19" s="79" customFormat="1" ht="12.95">
      <c r="B7" s="78" t="s">
        <v>102</v>
      </c>
      <c r="C7" s="78"/>
      <c r="D7" s="90" t="s">
        <v>41</v>
      </c>
      <c r="E7" s="90"/>
      <c r="F7" s="91" t="s">
        <v>103</v>
      </c>
      <c r="G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Preschool (4)</v>
      </c>
      <c r="H7" s="91"/>
      <c r="I7" s="91" t="s">
        <v>103</v>
      </c>
      <c r="J7" s="91"/>
      <c r="K7" s="91" t="s">
        <v>103</v>
      </c>
      <c r="L7" s="8"/>
      <c r="M7" s="8"/>
      <c r="N7" s="92">
        <v>100</v>
      </c>
      <c r="O7" s="93">
        <f>Table1[[#This Row],[Tax Credit Scholarship ($)]]+Table1[[#This Row],[Other Financial Aid ($)]]</f>
        <v>0</v>
      </c>
      <c r="P7" s="92"/>
      <c r="Q7" s="92"/>
      <c r="R7" s="76"/>
    </row>
    <row r="8" spans="2:19" s="79" customFormat="1" ht="12.95">
      <c r="B8" s="78" t="s">
        <v>102</v>
      </c>
      <c r="C8" s="78"/>
      <c r="D8" s="90" t="s">
        <v>35</v>
      </c>
      <c r="E8" s="91" t="s">
        <v>103</v>
      </c>
      <c r="F8" s="91"/>
      <c r="G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5</v>
      </c>
      <c r="H8" s="91"/>
      <c r="I8" s="91"/>
      <c r="J8" s="91" t="s">
        <v>103</v>
      </c>
      <c r="K8" s="91"/>
      <c r="L8" s="8"/>
      <c r="M8" s="8"/>
      <c r="N8" s="92"/>
      <c r="O8" s="93">
        <f>Table1[[#This Row],[Tax Credit Scholarship ($)]]+Table1[[#This Row],[Other Financial Aid ($)]]</f>
        <v>0</v>
      </c>
      <c r="P8" s="92"/>
      <c r="Q8" s="92"/>
      <c r="R8" s="76"/>
    </row>
    <row r="9" spans="2:19" s="79" customFormat="1" ht="12.95">
      <c r="B9" s="78" t="s">
        <v>102</v>
      </c>
      <c r="C9" s="78"/>
      <c r="D9" s="90" t="s">
        <v>36</v>
      </c>
      <c r="E9" s="91" t="s">
        <v>103</v>
      </c>
      <c r="F9" s="91"/>
      <c r="G9"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6</v>
      </c>
      <c r="H9" s="91"/>
      <c r="I9" s="91"/>
      <c r="J9" s="91" t="s">
        <v>103</v>
      </c>
      <c r="K9" s="91"/>
      <c r="L9" s="8"/>
      <c r="M9" s="8"/>
      <c r="N9" s="92"/>
      <c r="O9" s="93">
        <f>Table1[[#This Row],[Tax Credit Scholarship ($)]]+Table1[[#This Row],[Other Financial Aid ($)]]</f>
        <v>0</v>
      </c>
      <c r="P9" s="92"/>
      <c r="Q9" s="92"/>
      <c r="R9" s="76"/>
    </row>
    <row r="10" spans="2:19" s="79" customFormat="1" ht="12.95">
      <c r="B10" s="78" t="s">
        <v>102</v>
      </c>
      <c r="C10" s="78"/>
      <c r="D10" s="90" t="s">
        <v>39</v>
      </c>
      <c r="E10" s="91" t="s">
        <v>103</v>
      </c>
      <c r="F10" s="91"/>
      <c r="G10"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Graduate</v>
      </c>
      <c r="H10" s="91"/>
      <c r="I10" s="91"/>
      <c r="J10" s="91" t="s">
        <v>103</v>
      </c>
      <c r="K10" s="91"/>
      <c r="L10" s="8"/>
      <c r="M10" s="8"/>
      <c r="N10" s="92"/>
      <c r="O10" s="93">
        <f>Table1[[#This Row],[Tax Credit Scholarship ($)]]+Table1[[#This Row],[Other Financial Aid ($)]]</f>
        <v>0</v>
      </c>
      <c r="P10" s="92"/>
      <c r="Q10" s="92"/>
      <c r="R10" s="76"/>
    </row>
    <row r="11" spans="2:19" s="79" customFormat="1" ht="12.95">
      <c r="B11" s="78" t="s">
        <v>102</v>
      </c>
      <c r="C11" s="78"/>
      <c r="D11" s="90" t="s">
        <v>39</v>
      </c>
      <c r="E11" s="91" t="s">
        <v>103</v>
      </c>
      <c r="F11" s="91"/>
      <c r="G11"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Graduate</v>
      </c>
      <c r="H11" s="91"/>
      <c r="I11" s="91"/>
      <c r="J11" s="91" t="s">
        <v>103</v>
      </c>
      <c r="K11" s="91"/>
      <c r="L11" s="8"/>
      <c r="M11" s="8"/>
      <c r="N11" s="92"/>
      <c r="O11" s="93">
        <f>Table1[[#This Row],[Tax Credit Scholarship ($)]]+Table1[[#This Row],[Other Financial Aid ($)]]</f>
        <v>0</v>
      </c>
      <c r="P11" s="92"/>
      <c r="Q11" s="92"/>
      <c r="R11" s="76"/>
    </row>
    <row r="12" spans="2:19" s="79" customFormat="1" ht="12.95">
      <c r="B12" s="78" t="s">
        <v>102</v>
      </c>
      <c r="C12" s="78"/>
      <c r="D12" s="90" t="s">
        <v>39</v>
      </c>
      <c r="E12" s="91" t="s">
        <v>103</v>
      </c>
      <c r="F12" s="91"/>
      <c r="G12"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Graduate</v>
      </c>
      <c r="H12" s="91"/>
      <c r="I12" s="91"/>
      <c r="J12" s="91" t="s">
        <v>103</v>
      </c>
      <c r="K12" s="91"/>
      <c r="L12" s="8"/>
      <c r="M12" s="8"/>
      <c r="N12" s="92"/>
      <c r="O12" s="93">
        <f>Table1[[#This Row],[Tax Credit Scholarship ($)]]+Table1[[#This Row],[Other Financial Aid ($)]]</f>
        <v>0</v>
      </c>
      <c r="P12" s="92"/>
      <c r="Q12" s="92"/>
      <c r="R12" s="76"/>
    </row>
    <row r="13" spans="2:19" s="79" customFormat="1" ht="12.95">
      <c r="B13" s="78" t="s">
        <v>102</v>
      </c>
      <c r="C13" s="78"/>
      <c r="D13" s="90" t="s">
        <v>39</v>
      </c>
      <c r="E13" s="91" t="s">
        <v>103</v>
      </c>
      <c r="F13" s="91"/>
      <c r="G13"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Graduate</v>
      </c>
      <c r="H13" s="91"/>
      <c r="I13" s="91"/>
      <c r="J13" s="91" t="s">
        <v>103</v>
      </c>
      <c r="K13" s="91"/>
      <c r="L13" s="8"/>
      <c r="M13" s="8"/>
      <c r="N13" s="92"/>
      <c r="O13" s="93">
        <f>Table1[[#This Row],[Tax Credit Scholarship ($)]]+Table1[[#This Row],[Other Financial Aid ($)]]</f>
        <v>0</v>
      </c>
      <c r="P13" s="92"/>
      <c r="Q13" s="92"/>
      <c r="R13" s="76"/>
    </row>
    <row r="14" spans="2:19" s="79" customFormat="1" ht="12.95">
      <c r="B14" s="78" t="s">
        <v>102</v>
      </c>
      <c r="C14" s="78"/>
      <c r="D14" s="90" t="s">
        <v>41</v>
      </c>
      <c r="E14" s="90"/>
      <c r="F14" s="91" t="s">
        <v>103</v>
      </c>
      <c r="G14"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Preschool (4)</v>
      </c>
      <c r="H14" s="91"/>
      <c r="I14" s="91"/>
      <c r="J14" s="91" t="s">
        <v>103</v>
      </c>
      <c r="K14" s="91"/>
      <c r="L14" s="91"/>
      <c r="M14" s="91"/>
      <c r="N14" s="92"/>
      <c r="O14" s="93">
        <f>Table1[[#This Row],[Tax Credit Scholarship ($)]]+Table1[[#This Row],[Other Financial Aid ($)]]</f>
        <v>0</v>
      </c>
      <c r="P14" s="92"/>
      <c r="Q14" s="92"/>
      <c r="R14" s="76"/>
    </row>
    <row r="15" spans="2:19" s="79" customFormat="1" ht="12.95">
      <c r="B15" s="78" t="s">
        <v>102</v>
      </c>
      <c r="C15" s="78"/>
      <c r="D15" s="90" t="s">
        <v>32</v>
      </c>
      <c r="E15" s="91" t="s">
        <v>103</v>
      </c>
      <c r="F15" s="91"/>
      <c r="G1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2</v>
      </c>
      <c r="H15" s="91" t="s">
        <v>103</v>
      </c>
      <c r="I15" s="91"/>
      <c r="J15" s="91"/>
      <c r="K15" s="91" t="s">
        <v>103</v>
      </c>
      <c r="L15" s="8" t="s">
        <v>103</v>
      </c>
      <c r="M15" s="8" t="s">
        <v>103</v>
      </c>
      <c r="N15" s="92">
        <v>200</v>
      </c>
      <c r="O15" s="93">
        <f>Table1[[#This Row],[Tax Credit Scholarship ($)]]+Table1[[#This Row],[Other Financial Aid ($)]]</f>
        <v>750</v>
      </c>
      <c r="P15" s="92">
        <v>500</v>
      </c>
      <c r="Q15" s="92">
        <v>250</v>
      </c>
      <c r="R15" s="76"/>
    </row>
    <row r="16" spans="2:19" s="79" customFormat="1" ht="12.95">
      <c r="B16" s="78" t="s">
        <v>102</v>
      </c>
      <c r="C16" s="78"/>
      <c r="D16" s="90" t="s">
        <v>32</v>
      </c>
      <c r="E16" s="90"/>
      <c r="F16" s="91" t="s">
        <v>103</v>
      </c>
      <c r="G1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2</v>
      </c>
      <c r="H16" s="91" t="s">
        <v>103</v>
      </c>
      <c r="I16" s="91"/>
      <c r="J16" s="91"/>
      <c r="K16" s="91" t="s">
        <v>103</v>
      </c>
      <c r="L16" s="8" t="s">
        <v>103</v>
      </c>
      <c r="M16" s="8" t="s">
        <v>103</v>
      </c>
      <c r="N16" s="92">
        <v>200</v>
      </c>
      <c r="O16" s="93">
        <f>Table1[[#This Row],[Tax Credit Scholarship ($)]]+Table1[[#This Row],[Other Financial Aid ($)]]</f>
        <v>750</v>
      </c>
      <c r="P16" s="92">
        <v>500</v>
      </c>
      <c r="Q16" s="92">
        <v>250</v>
      </c>
      <c r="R16" s="76"/>
    </row>
    <row r="17" spans="2:18" s="79" customFormat="1" ht="12.95">
      <c r="B17" s="78" t="s">
        <v>102</v>
      </c>
      <c r="C17" s="78"/>
      <c r="D17" s="90" t="s">
        <v>32</v>
      </c>
      <c r="E17" s="91" t="s">
        <v>103</v>
      </c>
      <c r="F17" s="91"/>
      <c r="G1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2</v>
      </c>
      <c r="H17" s="91" t="s">
        <v>103</v>
      </c>
      <c r="I17" s="91"/>
      <c r="J17" s="91"/>
      <c r="K17" s="91" t="s">
        <v>103</v>
      </c>
      <c r="L17" s="8" t="s">
        <v>103</v>
      </c>
      <c r="M17" s="8"/>
      <c r="N17" s="92">
        <v>200</v>
      </c>
      <c r="O17" s="93">
        <f>Table1[[#This Row],[Tax Credit Scholarship ($)]]+Table1[[#This Row],[Other Financial Aid ($)]]</f>
        <v>0</v>
      </c>
      <c r="P17" s="92"/>
      <c r="Q17" s="92"/>
      <c r="R17" s="76"/>
    </row>
    <row r="18" spans="2:18" s="79" customFormat="1" ht="12.95">
      <c r="B18" s="78" t="s">
        <v>102</v>
      </c>
      <c r="C18" s="78"/>
      <c r="D18" s="90" t="s">
        <v>33</v>
      </c>
      <c r="E18" s="91" t="s">
        <v>103</v>
      </c>
      <c r="F18" s="91"/>
      <c r="G1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3</v>
      </c>
      <c r="H18" s="91" t="s">
        <v>103</v>
      </c>
      <c r="I18" s="91"/>
      <c r="J18" s="91"/>
      <c r="K18" s="91" t="s">
        <v>103</v>
      </c>
      <c r="L18" s="8" t="s">
        <v>103</v>
      </c>
      <c r="M18" s="8" t="s">
        <v>103</v>
      </c>
      <c r="N18" s="92">
        <v>200</v>
      </c>
      <c r="O18" s="93">
        <f>Table1[[#This Row],[Tax Credit Scholarship ($)]]+Table1[[#This Row],[Other Financial Aid ($)]]</f>
        <v>750</v>
      </c>
      <c r="P18" s="92">
        <v>500</v>
      </c>
      <c r="Q18" s="92">
        <v>250</v>
      </c>
      <c r="R18" s="76"/>
    </row>
    <row r="19" spans="2:18" s="79" customFormat="1" ht="12.95">
      <c r="B19" s="78" t="s">
        <v>102</v>
      </c>
      <c r="C19" s="78"/>
      <c r="D19" s="90" t="s">
        <v>33</v>
      </c>
      <c r="E19" s="91" t="s">
        <v>103</v>
      </c>
      <c r="F19" s="91"/>
      <c r="G19"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3</v>
      </c>
      <c r="H19" s="91" t="s">
        <v>103</v>
      </c>
      <c r="I19" s="91"/>
      <c r="J19" s="91"/>
      <c r="K19" s="91" t="s">
        <v>103</v>
      </c>
      <c r="L19" s="8" t="s">
        <v>103</v>
      </c>
      <c r="M19" s="8" t="s">
        <v>103</v>
      </c>
      <c r="N19" s="92">
        <v>200</v>
      </c>
      <c r="O19" s="93">
        <f>Table1[[#This Row],[Tax Credit Scholarship ($)]]+Table1[[#This Row],[Other Financial Aid ($)]]</f>
        <v>750</v>
      </c>
      <c r="P19" s="92">
        <v>500</v>
      </c>
      <c r="Q19" s="92">
        <v>250</v>
      </c>
      <c r="R19" s="76"/>
    </row>
    <row r="20" spans="2:18" s="79" customFormat="1" ht="12.95">
      <c r="B20" s="78" t="s">
        <v>102</v>
      </c>
      <c r="C20" s="78"/>
      <c r="D20" s="90" t="s">
        <v>34</v>
      </c>
      <c r="E20" s="91" t="s">
        <v>103</v>
      </c>
      <c r="F20" s="91"/>
      <c r="G20"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4</v>
      </c>
      <c r="H20" s="91" t="s">
        <v>103</v>
      </c>
      <c r="I20" s="91"/>
      <c r="J20" s="91"/>
      <c r="K20" s="91" t="s">
        <v>103</v>
      </c>
      <c r="L20" s="8" t="s">
        <v>103</v>
      </c>
      <c r="M20" s="8" t="s">
        <v>103</v>
      </c>
      <c r="N20" s="92">
        <v>200</v>
      </c>
      <c r="O20" s="93">
        <f>Table1[[#This Row],[Tax Credit Scholarship ($)]]+Table1[[#This Row],[Other Financial Aid ($)]]</f>
        <v>750</v>
      </c>
      <c r="P20" s="92">
        <v>500</v>
      </c>
      <c r="Q20" s="92">
        <v>250</v>
      </c>
      <c r="R20" s="76"/>
    </row>
    <row r="21" spans="2:18" s="79" customFormat="1" ht="12.95">
      <c r="B21" s="78" t="s">
        <v>102</v>
      </c>
      <c r="C21" s="78"/>
      <c r="D21" s="90" t="s">
        <v>34</v>
      </c>
      <c r="E21" s="91" t="s">
        <v>103</v>
      </c>
      <c r="F21" s="91"/>
      <c r="G21"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4</v>
      </c>
      <c r="H21" s="91" t="s">
        <v>103</v>
      </c>
      <c r="I21" s="91"/>
      <c r="J21" s="91"/>
      <c r="K21" s="91" t="s">
        <v>103</v>
      </c>
      <c r="L21" s="8" t="s">
        <v>103</v>
      </c>
      <c r="M21" s="8"/>
      <c r="N21" s="92">
        <v>200</v>
      </c>
      <c r="O21" s="93">
        <f>Table1[[#This Row],[Tax Credit Scholarship ($)]]+Table1[[#This Row],[Other Financial Aid ($)]]</f>
        <v>0</v>
      </c>
      <c r="P21" s="92"/>
      <c r="Q21" s="92"/>
      <c r="R21" s="76"/>
    </row>
    <row r="22" spans="2:18" s="79" customFormat="1" ht="12.95">
      <c r="B22" s="78" t="s">
        <v>102</v>
      </c>
      <c r="C22" s="78"/>
      <c r="D22" s="90" t="s">
        <v>35</v>
      </c>
      <c r="E22" s="90"/>
      <c r="F22" s="91" t="s">
        <v>103</v>
      </c>
      <c r="G22"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5</v>
      </c>
      <c r="H22" s="91" t="s">
        <v>103</v>
      </c>
      <c r="I22" s="91"/>
      <c r="J22" s="91"/>
      <c r="K22" s="91" t="s">
        <v>103</v>
      </c>
      <c r="L22" s="8" t="s">
        <v>103</v>
      </c>
      <c r="M22" s="8" t="s">
        <v>103</v>
      </c>
      <c r="N22" s="92">
        <v>200</v>
      </c>
      <c r="O22" s="93">
        <f>Table1[[#This Row],[Tax Credit Scholarship ($)]]+Table1[[#This Row],[Other Financial Aid ($)]]</f>
        <v>750</v>
      </c>
      <c r="P22" s="92">
        <v>500</v>
      </c>
      <c r="Q22" s="92">
        <v>250</v>
      </c>
      <c r="R22" s="76"/>
    </row>
    <row r="23" spans="2:18" s="79" customFormat="1" ht="12.95">
      <c r="B23" s="78" t="s">
        <v>102</v>
      </c>
      <c r="C23" s="78"/>
      <c r="D23" s="90" t="s">
        <v>36</v>
      </c>
      <c r="E23" s="91" t="s">
        <v>103</v>
      </c>
      <c r="F23" s="91"/>
      <c r="G23"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6</v>
      </c>
      <c r="H23" s="91" t="s">
        <v>103</v>
      </c>
      <c r="I23" s="91"/>
      <c r="J23" s="91"/>
      <c r="K23" s="91" t="s">
        <v>103</v>
      </c>
      <c r="L23" s="8" t="s">
        <v>103</v>
      </c>
      <c r="M23" s="8" t="s">
        <v>103</v>
      </c>
      <c r="N23" s="92">
        <v>200</v>
      </c>
      <c r="O23" s="93">
        <f>Table1[[#This Row],[Tax Credit Scholarship ($)]]+Table1[[#This Row],[Other Financial Aid ($)]]</f>
        <v>750</v>
      </c>
      <c r="P23" s="92">
        <v>500</v>
      </c>
      <c r="Q23" s="92">
        <v>250</v>
      </c>
      <c r="R23" s="76"/>
    </row>
    <row r="24" spans="2:18" s="79" customFormat="1" ht="12.95">
      <c r="B24" s="78" t="s">
        <v>102</v>
      </c>
      <c r="C24" s="78"/>
      <c r="D24" s="90" t="s">
        <v>36</v>
      </c>
      <c r="E24" s="90"/>
      <c r="F24" s="91" t="s">
        <v>103</v>
      </c>
      <c r="G24"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6</v>
      </c>
      <c r="H24" s="91" t="s">
        <v>103</v>
      </c>
      <c r="I24" s="91"/>
      <c r="J24" s="91"/>
      <c r="K24" s="91" t="s">
        <v>103</v>
      </c>
      <c r="L24" s="8" t="s">
        <v>103</v>
      </c>
      <c r="M24" s="8"/>
      <c r="N24" s="92">
        <v>200</v>
      </c>
      <c r="O24" s="93">
        <f>Table1[[#This Row],[Tax Credit Scholarship ($)]]+Table1[[#This Row],[Other Financial Aid ($)]]</f>
        <v>0</v>
      </c>
      <c r="P24" s="92"/>
      <c r="Q24" s="92"/>
      <c r="R24" s="76"/>
    </row>
    <row r="25" spans="2:18" s="79" customFormat="1" ht="12.95">
      <c r="B25" s="78" t="s">
        <v>102</v>
      </c>
      <c r="C25" s="78"/>
      <c r="D25" s="90" t="s">
        <v>37</v>
      </c>
      <c r="E25" s="91" t="s">
        <v>103</v>
      </c>
      <c r="F25" s="91"/>
      <c r="G2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7</v>
      </c>
      <c r="H25" s="91" t="s">
        <v>103</v>
      </c>
      <c r="I25" s="91"/>
      <c r="J25" s="91"/>
      <c r="K25" s="91" t="s">
        <v>103</v>
      </c>
      <c r="L25" s="8" t="s">
        <v>103</v>
      </c>
      <c r="M25" s="8" t="s">
        <v>103</v>
      </c>
      <c r="N25" s="92">
        <v>200</v>
      </c>
      <c r="O25" s="93">
        <f>Table1[[#This Row],[Tax Credit Scholarship ($)]]+Table1[[#This Row],[Other Financial Aid ($)]]</f>
        <v>1250</v>
      </c>
      <c r="P25" s="92">
        <v>1000</v>
      </c>
      <c r="Q25" s="92">
        <v>250</v>
      </c>
      <c r="R25" s="76"/>
    </row>
    <row r="26" spans="2:18" s="79" customFormat="1" ht="12.95">
      <c r="B26" s="78" t="s">
        <v>102</v>
      </c>
      <c r="C26" s="78"/>
      <c r="D26" s="90" t="s">
        <v>37</v>
      </c>
      <c r="E26" s="91" t="s">
        <v>103</v>
      </c>
      <c r="F26" s="91"/>
      <c r="G2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7</v>
      </c>
      <c r="H26" s="91" t="s">
        <v>103</v>
      </c>
      <c r="I26" s="91"/>
      <c r="J26" s="91"/>
      <c r="K26" s="91"/>
      <c r="L26" s="8"/>
      <c r="M26" s="8"/>
      <c r="N26" s="92"/>
      <c r="O26" s="93">
        <f>Table1[[#This Row],[Tax Credit Scholarship ($)]]+Table1[[#This Row],[Other Financial Aid ($)]]</f>
        <v>1250</v>
      </c>
      <c r="P26" s="92">
        <v>1000</v>
      </c>
      <c r="Q26" s="92">
        <v>250</v>
      </c>
      <c r="R26" s="76"/>
    </row>
    <row r="27" spans="2:18" s="79" customFormat="1" ht="12.95">
      <c r="B27" s="78" t="s">
        <v>102</v>
      </c>
      <c r="C27" s="78"/>
      <c r="D27" s="90" t="s">
        <v>37</v>
      </c>
      <c r="E27" s="91" t="s">
        <v>103</v>
      </c>
      <c r="F27" s="91"/>
      <c r="G2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7</v>
      </c>
      <c r="H27" s="91" t="s">
        <v>103</v>
      </c>
      <c r="I27" s="91"/>
      <c r="J27" s="91"/>
      <c r="K27" s="91" t="s">
        <v>103</v>
      </c>
      <c r="L27" s="8"/>
      <c r="M27" s="8"/>
      <c r="N27" s="92"/>
      <c r="O27" s="93">
        <f>Table1[[#This Row],[Tax Credit Scholarship ($)]]+Table1[[#This Row],[Other Financial Aid ($)]]</f>
        <v>1250</v>
      </c>
      <c r="P27" s="92">
        <v>1000</v>
      </c>
      <c r="Q27" s="92">
        <v>250</v>
      </c>
      <c r="R27" s="76"/>
    </row>
    <row r="28" spans="2:18" s="79" customFormat="1" ht="12.95">
      <c r="B28" s="78" t="s">
        <v>102</v>
      </c>
      <c r="C28" s="78"/>
      <c r="D28" s="90" t="s">
        <v>37</v>
      </c>
      <c r="E28" s="91" t="s">
        <v>103</v>
      </c>
      <c r="F28" s="91"/>
      <c r="G2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7</v>
      </c>
      <c r="H28" s="91" t="s">
        <v>103</v>
      </c>
      <c r="I28" s="91"/>
      <c r="J28" s="91"/>
      <c r="K28" s="91" t="s">
        <v>103</v>
      </c>
      <c r="L28" s="8"/>
      <c r="M28" s="8"/>
      <c r="N28" s="92"/>
      <c r="O28" s="93">
        <f>Table1[[#This Row],[Tax Credit Scholarship ($)]]+Table1[[#This Row],[Other Financial Aid ($)]]</f>
        <v>0</v>
      </c>
      <c r="P28" s="92"/>
      <c r="Q28" s="92"/>
      <c r="R28" s="76"/>
    </row>
    <row r="29" spans="2:18" s="79" customFormat="1" ht="12.95">
      <c r="B29" s="78" t="s">
        <v>102</v>
      </c>
      <c r="C29" s="78"/>
      <c r="D29" s="90" t="s">
        <v>38</v>
      </c>
      <c r="E29" s="91" t="s">
        <v>103</v>
      </c>
      <c r="F29" s="91"/>
      <c r="G29"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8</v>
      </c>
      <c r="H29" s="91" t="s">
        <v>103</v>
      </c>
      <c r="I29" s="91"/>
      <c r="J29" s="91"/>
      <c r="K29" s="91" t="s">
        <v>103</v>
      </c>
      <c r="L29" s="8" t="s">
        <v>103</v>
      </c>
      <c r="M29" s="8" t="s">
        <v>103</v>
      </c>
      <c r="N29" s="92">
        <v>200</v>
      </c>
      <c r="O29" s="93">
        <f>Table1[[#This Row],[Tax Credit Scholarship ($)]]+Table1[[#This Row],[Other Financial Aid ($)]]</f>
        <v>1250</v>
      </c>
      <c r="P29" s="92">
        <v>1000</v>
      </c>
      <c r="Q29" s="92">
        <v>250</v>
      </c>
      <c r="R29" s="76"/>
    </row>
    <row r="30" spans="2:18" s="79" customFormat="1" ht="12.95">
      <c r="B30" s="78" t="s">
        <v>102</v>
      </c>
      <c r="C30" s="78"/>
      <c r="D30" s="90" t="s">
        <v>38</v>
      </c>
      <c r="E30" s="90"/>
      <c r="F30" s="91" t="s">
        <v>103</v>
      </c>
      <c r="G30"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8</v>
      </c>
      <c r="H30" s="91" t="s">
        <v>103</v>
      </c>
      <c r="I30" s="91"/>
      <c r="J30" s="91"/>
      <c r="K30" s="91" t="s">
        <v>103</v>
      </c>
      <c r="L30" s="8" t="s">
        <v>103</v>
      </c>
      <c r="M30" s="8" t="s">
        <v>103</v>
      </c>
      <c r="N30" s="92">
        <v>200</v>
      </c>
      <c r="O30" s="93">
        <f>Table1[[#This Row],[Tax Credit Scholarship ($)]]+Table1[[#This Row],[Other Financial Aid ($)]]</f>
        <v>1250</v>
      </c>
      <c r="P30" s="92">
        <v>1000</v>
      </c>
      <c r="Q30" s="92">
        <v>250</v>
      </c>
      <c r="R30" s="76"/>
    </row>
    <row r="31" spans="2:18" s="79" customFormat="1" ht="12.95">
      <c r="B31" s="78" t="s">
        <v>102</v>
      </c>
      <c r="C31" s="78"/>
      <c r="D31" s="90" t="s">
        <v>38</v>
      </c>
      <c r="E31" s="91" t="s">
        <v>103</v>
      </c>
      <c r="F31" s="91"/>
      <c r="G31"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8</v>
      </c>
      <c r="H31" s="91" t="s">
        <v>103</v>
      </c>
      <c r="I31" s="91"/>
      <c r="J31" s="91"/>
      <c r="K31" s="91" t="s">
        <v>103</v>
      </c>
      <c r="L31" s="8"/>
      <c r="M31" s="8"/>
      <c r="N31" s="92">
        <v>200</v>
      </c>
      <c r="O31" s="93">
        <f>Table1[[#This Row],[Tax Credit Scholarship ($)]]+Table1[[#This Row],[Other Financial Aid ($)]]</f>
        <v>0</v>
      </c>
      <c r="P31" s="92"/>
      <c r="Q31" s="92"/>
      <c r="R31" s="76"/>
    </row>
    <row r="32" spans="2:18" s="79" customFormat="1" ht="12.95">
      <c r="B32" s="78" t="s">
        <v>102</v>
      </c>
      <c r="C32" s="78"/>
      <c r="D32" s="90" t="s">
        <v>38</v>
      </c>
      <c r="E32" s="91" t="s">
        <v>103</v>
      </c>
      <c r="F32" s="91"/>
      <c r="G32"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8</v>
      </c>
      <c r="H32" s="91" t="s">
        <v>103</v>
      </c>
      <c r="I32" s="91"/>
      <c r="J32" s="91"/>
      <c r="K32" s="91" t="s">
        <v>103</v>
      </c>
      <c r="L32" s="8"/>
      <c r="M32" s="8"/>
      <c r="N32" s="92">
        <v>200</v>
      </c>
      <c r="O32" s="93">
        <f>Table1[[#This Row],[Tax Credit Scholarship ($)]]+Table1[[#This Row],[Other Financial Aid ($)]]</f>
        <v>0</v>
      </c>
      <c r="P32" s="92"/>
      <c r="Q32" s="92"/>
      <c r="R32" s="76"/>
    </row>
    <row r="33" spans="2:18" s="79" customFormat="1" ht="12.95">
      <c r="B33" s="78" t="s">
        <v>102</v>
      </c>
      <c r="C33" s="78"/>
      <c r="D33" s="90" t="s">
        <v>40</v>
      </c>
      <c r="E33" s="90"/>
      <c r="F33" s="91" t="s">
        <v>103</v>
      </c>
      <c r="G33"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1</v>
      </c>
      <c r="H33" s="91" t="s">
        <v>103</v>
      </c>
      <c r="I33" s="91"/>
      <c r="J33" s="91"/>
      <c r="K33" s="91" t="s">
        <v>103</v>
      </c>
      <c r="L33" s="8" t="s">
        <v>103</v>
      </c>
      <c r="M33" s="8" t="s">
        <v>103</v>
      </c>
      <c r="N33" s="92">
        <v>100</v>
      </c>
      <c r="O33" s="93">
        <f>Table1[[#This Row],[Tax Credit Scholarship ($)]]+Table1[[#This Row],[Other Financial Aid ($)]]</f>
        <v>1250</v>
      </c>
      <c r="P33" s="92">
        <v>1000</v>
      </c>
      <c r="Q33" s="92">
        <v>250</v>
      </c>
      <c r="R33" s="76"/>
    </row>
    <row r="34" spans="2:18" s="79" customFormat="1" ht="12.95">
      <c r="B34" s="78" t="s">
        <v>102</v>
      </c>
      <c r="C34" s="78"/>
      <c r="D34" s="90" t="s">
        <v>40</v>
      </c>
      <c r="E34" s="90"/>
      <c r="F34" s="91" t="s">
        <v>103</v>
      </c>
      <c r="G34"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1</v>
      </c>
      <c r="H34" s="91" t="s">
        <v>103</v>
      </c>
      <c r="I34" s="91"/>
      <c r="J34" s="91"/>
      <c r="K34" s="91" t="s">
        <v>103</v>
      </c>
      <c r="L34" s="8" t="s">
        <v>103</v>
      </c>
      <c r="M34" s="8" t="s">
        <v>103</v>
      </c>
      <c r="N34" s="92">
        <v>100</v>
      </c>
      <c r="O34" s="93">
        <f>Table1[[#This Row],[Tax Credit Scholarship ($)]]+Table1[[#This Row],[Other Financial Aid ($)]]</f>
        <v>1250</v>
      </c>
      <c r="P34" s="92">
        <v>1000</v>
      </c>
      <c r="Q34" s="92">
        <v>250</v>
      </c>
      <c r="R34" s="76"/>
    </row>
    <row r="35" spans="2:18" s="79" customFormat="1" ht="12.95">
      <c r="B35" s="78" t="s">
        <v>102</v>
      </c>
      <c r="C35" s="78"/>
      <c r="D35" s="90" t="s">
        <v>40</v>
      </c>
      <c r="E35" s="91" t="s">
        <v>103</v>
      </c>
      <c r="F35" s="91"/>
      <c r="G3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1</v>
      </c>
      <c r="H35" s="91" t="s">
        <v>103</v>
      </c>
      <c r="I35" s="91"/>
      <c r="J35" s="91"/>
      <c r="K35" s="91" t="s">
        <v>103</v>
      </c>
      <c r="L35" s="8" t="s">
        <v>103</v>
      </c>
      <c r="M35" s="8"/>
      <c r="N35" s="92">
        <v>100</v>
      </c>
      <c r="O35" s="93">
        <f>Table1[[#This Row],[Tax Credit Scholarship ($)]]+Table1[[#This Row],[Other Financial Aid ($)]]</f>
        <v>0</v>
      </c>
      <c r="P35" s="92"/>
      <c r="Q35" s="92"/>
      <c r="R35" s="76"/>
    </row>
    <row r="36" spans="2:18" s="79" customFormat="1" ht="12.95">
      <c r="B36" s="78" t="s">
        <v>102</v>
      </c>
      <c r="C36" s="78"/>
      <c r="D36" s="90" t="s">
        <v>40</v>
      </c>
      <c r="E36" s="90"/>
      <c r="F36" s="91" t="s">
        <v>103</v>
      </c>
      <c r="G3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Grade 1</v>
      </c>
      <c r="H36" s="91" t="s">
        <v>103</v>
      </c>
      <c r="I36" s="91"/>
      <c r="J36" s="91"/>
      <c r="K36" s="91"/>
      <c r="L36" s="8"/>
      <c r="M36" s="8"/>
      <c r="N36" s="92"/>
      <c r="O36" s="93">
        <f>Table1[[#This Row],[Tax Credit Scholarship ($)]]+Table1[[#This Row],[Other Financial Aid ($)]]</f>
        <v>1250</v>
      </c>
      <c r="P36" s="92">
        <v>1000</v>
      </c>
      <c r="Q36" s="92">
        <v>250</v>
      </c>
      <c r="R36" s="76"/>
    </row>
    <row r="37" spans="2:18" s="79" customFormat="1" ht="12.95">
      <c r="B37" s="78" t="s">
        <v>102</v>
      </c>
      <c r="C37" s="78"/>
      <c r="D37" s="90" t="s">
        <v>41</v>
      </c>
      <c r="E37" s="90"/>
      <c r="F37" s="91" t="s">
        <v>103</v>
      </c>
      <c r="G3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Preschool (4)</v>
      </c>
      <c r="H37" s="91" t="s">
        <v>103</v>
      </c>
      <c r="I37" s="91"/>
      <c r="J37" s="91"/>
      <c r="K37" s="91" t="s">
        <v>103</v>
      </c>
      <c r="L37" s="8" t="s">
        <v>103</v>
      </c>
      <c r="M37" s="8" t="s">
        <v>103</v>
      </c>
      <c r="N37" s="92">
        <v>100</v>
      </c>
      <c r="O37" s="93">
        <f>Table1[[#This Row],[Tax Credit Scholarship ($)]]+Table1[[#This Row],[Other Financial Aid ($)]]</f>
        <v>1250</v>
      </c>
      <c r="P37" s="92">
        <v>1000</v>
      </c>
      <c r="Q37" s="92">
        <v>250</v>
      </c>
      <c r="R37" s="76"/>
    </row>
    <row r="38" spans="2:18" s="79" customFormat="1" ht="12.95">
      <c r="B38" s="78" t="s">
        <v>102</v>
      </c>
      <c r="C38" s="78"/>
      <c r="D38" s="90" t="s">
        <v>42</v>
      </c>
      <c r="E38" s="90"/>
      <c r="F38" s="91" t="s">
        <v>103</v>
      </c>
      <c r="G3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Kindergarten</v>
      </c>
      <c r="H38" s="91" t="s">
        <v>103</v>
      </c>
      <c r="I38" s="91"/>
      <c r="J38" s="91"/>
      <c r="K38" s="91" t="s">
        <v>103</v>
      </c>
      <c r="L38" s="8" t="s">
        <v>103</v>
      </c>
      <c r="M38" s="94"/>
      <c r="N38" s="92">
        <v>100</v>
      </c>
      <c r="O38" s="93">
        <f>Table1[[#This Row],[Tax Credit Scholarship ($)]]+Table1[[#This Row],[Other Financial Aid ($)]]</f>
        <v>0</v>
      </c>
      <c r="P38" s="92"/>
      <c r="Q38" s="95"/>
      <c r="R38" s="76"/>
    </row>
    <row r="39" spans="2:18" s="79" customFormat="1" ht="12.95">
      <c r="B39" s="78" t="s">
        <v>102</v>
      </c>
      <c r="C39" s="78"/>
      <c r="D39" s="90" t="s">
        <v>42</v>
      </c>
      <c r="E39" s="91" t="s">
        <v>103</v>
      </c>
      <c r="F39" s="91"/>
      <c r="G39"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Kindergarten</v>
      </c>
      <c r="H39" s="91" t="s">
        <v>103</v>
      </c>
      <c r="I39" s="91"/>
      <c r="J39" s="91"/>
      <c r="K39" s="91" t="s">
        <v>103</v>
      </c>
      <c r="L39" s="8"/>
      <c r="M39" s="8"/>
      <c r="N39" s="92"/>
      <c r="O39" s="93">
        <f>Table1[[#This Row],[Tax Credit Scholarship ($)]]+Table1[[#This Row],[Other Financial Aid ($)]]</f>
        <v>0</v>
      </c>
      <c r="P39" s="92"/>
      <c r="Q39" s="92"/>
      <c r="R39" s="76"/>
    </row>
    <row r="40" spans="2:18" s="79" customFormat="1" ht="12.95">
      <c r="B40" s="78"/>
      <c r="C40" s="78"/>
      <c r="D40" s="90"/>
      <c r="E40" s="90"/>
      <c r="F40" s="91"/>
      <c r="G40"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0" s="91"/>
      <c r="I40" s="91"/>
      <c r="J40" s="91"/>
      <c r="K40" s="91"/>
      <c r="L40" s="8"/>
      <c r="M40" s="8"/>
      <c r="N40" s="92"/>
      <c r="O40" s="93">
        <f>Table1[[#This Row],[Tax Credit Scholarship ($)]]+Table1[[#This Row],[Other Financial Aid ($)]]</f>
        <v>0</v>
      </c>
      <c r="P40" s="92"/>
      <c r="Q40" s="92"/>
      <c r="R40" s="76"/>
    </row>
    <row r="41" spans="2:18" s="79" customFormat="1" ht="12.95">
      <c r="B41" s="78"/>
      <c r="C41" s="78"/>
      <c r="D41" s="90"/>
      <c r="E41" s="90"/>
      <c r="F41" s="91"/>
      <c r="G41"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1" s="91"/>
      <c r="I41" s="91"/>
      <c r="J41" s="91"/>
      <c r="K41" s="91"/>
      <c r="L41" s="8"/>
      <c r="M41" s="8"/>
      <c r="N41" s="92"/>
      <c r="O41" s="93">
        <f>Table1[[#This Row],[Tax Credit Scholarship ($)]]+Table1[[#This Row],[Other Financial Aid ($)]]</f>
        <v>0</v>
      </c>
      <c r="P41" s="92"/>
      <c r="Q41" s="92"/>
      <c r="R41" s="76"/>
    </row>
    <row r="42" spans="2:18" s="79" customFormat="1" ht="12.95">
      <c r="B42" s="78"/>
      <c r="C42" s="78"/>
      <c r="D42" s="90"/>
      <c r="E42" s="90"/>
      <c r="F42" s="91"/>
      <c r="G42"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2" s="91"/>
      <c r="I42" s="91"/>
      <c r="J42" s="91"/>
      <c r="K42" s="91"/>
      <c r="L42" s="91"/>
      <c r="M42" s="91"/>
      <c r="N42" s="92"/>
      <c r="O42" s="93">
        <f>Table1[[#This Row],[Tax Credit Scholarship ($)]]+Table1[[#This Row],[Other Financial Aid ($)]]</f>
        <v>0</v>
      </c>
      <c r="P42" s="92"/>
      <c r="Q42" s="92"/>
      <c r="R42" s="76"/>
    </row>
    <row r="43" spans="2:18" s="79" customFormat="1" ht="12.95">
      <c r="B43" s="78"/>
      <c r="C43" s="78"/>
      <c r="D43" s="90"/>
      <c r="E43" s="90"/>
      <c r="F43" s="91"/>
      <c r="G43"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3" s="91"/>
      <c r="I43" s="91"/>
      <c r="J43" s="91"/>
      <c r="K43" s="91"/>
      <c r="L43" s="91"/>
      <c r="M43" s="91"/>
      <c r="N43" s="92"/>
      <c r="O43" s="93">
        <f>Table1[[#This Row],[Tax Credit Scholarship ($)]]+Table1[[#This Row],[Other Financial Aid ($)]]</f>
        <v>0</v>
      </c>
      <c r="P43" s="92"/>
      <c r="Q43" s="92"/>
      <c r="R43" s="76"/>
    </row>
    <row r="44" spans="2:18" s="79" customFormat="1" ht="12.95">
      <c r="B44" s="78"/>
      <c r="C44" s="78"/>
      <c r="D44" s="90"/>
      <c r="E44" s="90"/>
      <c r="F44" s="91"/>
      <c r="G44"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4" s="91"/>
      <c r="I44" s="91"/>
      <c r="J44" s="91"/>
      <c r="K44" s="91"/>
      <c r="L44" s="91"/>
      <c r="M44" s="91"/>
      <c r="N44" s="92"/>
      <c r="O44" s="93">
        <f>Table1[[#This Row],[Tax Credit Scholarship ($)]]+Table1[[#This Row],[Other Financial Aid ($)]]</f>
        <v>0</v>
      </c>
      <c r="P44" s="92"/>
      <c r="Q44" s="92"/>
      <c r="R44" s="76"/>
    </row>
    <row r="45" spans="2:18" s="79" customFormat="1" ht="12.95">
      <c r="B45" s="78"/>
      <c r="C45" s="78"/>
      <c r="D45" s="90"/>
      <c r="E45" s="90"/>
      <c r="F45" s="91"/>
      <c r="G4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5" s="91"/>
      <c r="I45" s="91"/>
      <c r="J45" s="91"/>
      <c r="K45" s="91"/>
      <c r="L45" s="91"/>
      <c r="M45" s="91"/>
      <c r="N45" s="92"/>
      <c r="O45" s="93">
        <f>Table1[[#This Row],[Tax Credit Scholarship ($)]]+Table1[[#This Row],[Other Financial Aid ($)]]</f>
        <v>0</v>
      </c>
      <c r="P45" s="92"/>
      <c r="Q45" s="92"/>
      <c r="R45" s="76"/>
    </row>
    <row r="46" spans="2:18" s="79" customFormat="1" ht="12.95">
      <c r="B46" s="78"/>
      <c r="C46" s="78"/>
      <c r="D46" s="90"/>
      <c r="E46" s="90"/>
      <c r="F46" s="91"/>
      <c r="G4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6" s="91"/>
      <c r="I46" s="91"/>
      <c r="J46" s="91"/>
      <c r="K46" s="91"/>
      <c r="L46" s="8"/>
      <c r="M46" s="8"/>
      <c r="N46" s="92"/>
      <c r="O46" s="93">
        <f>Table1[[#This Row],[Tax Credit Scholarship ($)]]+Table1[[#This Row],[Other Financial Aid ($)]]</f>
        <v>0</v>
      </c>
      <c r="P46" s="92"/>
      <c r="Q46" s="92"/>
      <c r="R46" s="76"/>
    </row>
    <row r="47" spans="2:18" s="79" customFormat="1" ht="12.95">
      <c r="B47" s="78"/>
      <c r="C47" s="78"/>
      <c r="D47" s="90"/>
      <c r="E47" s="90"/>
      <c r="F47" s="91"/>
      <c r="G4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7" s="91"/>
      <c r="I47" s="91"/>
      <c r="J47" s="91"/>
      <c r="K47" s="91"/>
      <c r="L47" s="91"/>
      <c r="M47" s="91"/>
      <c r="N47" s="92"/>
      <c r="O47" s="93">
        <f>Table1[[#This Row],[Tax Credit Scholarship ($)]]+Table1[[#This Row],[Other Financial Aid ($)]]</f>
        <v>0</v>
      </c>
      <c r="P47" s="92"/>
      <c r="Q47" s="92"/>
      <c r="R47" s="76"/>
    </row>
    <row r="48" spans="2:18" s="79" customFormat="1" ht="12.95">
      <c r="B48" s="78"/>
      <c r="C48" s="78"/>
      <c r="F48" s="91"/>
      <c r="G4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8" s="91"/>
      <c r="I48" s="91"/>
      <c r="J48" s="91"/>
      <c r="K48" s="91"/>
      <c r="L48" s="91"/>
      <c r="M48" s="91"/>
      <c r="N48" s="92"/>
      <c r="O48" s="93">
        <f>Table1[[#This Row],[Tax Credit Scholarship ($)]]+Table1[[#This Row],[Other Financial Aid ($)]]</f>
        <v>0</v>
      </c>
      <c r="P48" s="92"/>
      <c r="Q48" s="91"/>
      <c r="R48" s="76"/>
    </row>
    <row r="49" spans="2:18" s="79" customFormat="1" ht="12.95">
      <c r="B49" s="78"/>
      <c r="C49" s="78"/>
      <c r="D49" s="91"/>
      <c r="E49" s="91"/>
      <c r="F49" s="91"/>
      <c r="G49"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49" s="91"/>
      <c r="I49" s="91"/>
      <c r="J49" s="91"/>
      <c r="K49" s="91"/>
      <c r="L49" s="91"/>
      <c r="M49" s="91"/>
      <c r="N49" s="92"/>
      <c r="O49" s="93">
        <f>Table1[[#This Row],[Tax Credit Scholarship ($)]]+Table1[[#This Row],[Other Financial Aid ($)]]</f>
        <v>0</v>
      </c>
      <c r="P49" s="92"/>
      <c r="Q49" s="91"/>
      <c r="R49" s="76"/>
    </row>
    <row r="50" spans="2:18" s="79" customFormat="1" ht="15">
      <c r="B50" s="78"/>
      <c r="C50" s="78"/>
      <c r="D50" s="96"/>
      <c r="E50" s="96"/>
      <c r="F50" s="91"/>
      <c r="G50"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0" s="91"/>
      <c r="I50" s="91"/>
      <c r="J50" s="91"/>
      <c r="K50" s="91"/>
      <c r="L50" s="91"/>
      <c r="M50" s="91"/>
      <c r="N50" s="92"/>
      <c r="O50" s="93">
        <f>Table1[[#This Row],[Tax Credit Scholarship ($)]]+Table1[[#This Row],[Other Financial Aid ($)]]</f>
        <v>0</v>
      </c>
      <c r="P50" s="92"/>
      <c r="Q50" s="91"/>
      <c r="R50" s="76"/>
    </row>
    <row r="51" spans="2:18" s="79" customFormat="1" ht="15">
      <c r="B51" s="78"/>
      <c r="C51" s="78"/>
      <c r="D51" s="96"/>
      <c r="E51" s="96"/>
      <c r="F51" s="91"/>
      <c r="G51"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1" s="91"/>
      <c r="I51" s="91"/>
      <c r="J51" s="91"/>
      <c r="K51" s="91"/>
      <c r="L51" s="91"/>
      <c r="M51" s="91"/>
      <c r="N51" s="92"/>
      <c r="O51" s="93">
        <f>Table1[[#This Row],[Tax Credit Scholarship ($)]]+Table1[[#This Row],[Other Financial Aid ($)]]</f>
        <v>0</v>
      </c>
      <c r="P51" s="92"/>
      <c r="Q51" s="91"/>
      <c r="R51" s="76"/>
    </row>
    <row r="52" spans="2:18" s="79" customFormat="1" ht="12.95">
      <c r="B52" s="78"/>
      <c r="C52" s="78"/>
      <c r="F52" s="91"/>
      <c r="G52"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2" s="91"/>
      <c r="I52" s="91"/>
      <c r="J52" s="91"/>
      <c r="K52" s="91"/>
      <c r="L52" s="91"/>
      <c r="M52" s="91"/>
      <c r="N52" s="92"/>
      <c r="O52" s="93">
        <f>Table1[[#This Row],[Tax Credit Scholarship ($)]]+Table1[[#This Row],[Other Financial Aid ($)]]</f>
        <v>0</v>
      </c>
      <c r="P52" s="92"/>
      <c r="Q52" s="91"/>
      <c r="R52" s="76"/>
    </row>
    <row r="53" spans="2:18" s="79" customFormat="1" ht="12.95">
      <c r="B53" s="78"/>
      <c r="C53" s="78"/>
      <c r="D53" s="91"/>
      <c r="E53" s="91"/>
      <c r="F53" s="91"/>
      <c r="G53"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3" s="91"/>
      <c r="I53" s="91"/>
      <c r="J53" s="91"/>
      <c r="K53" s="91"/>
      <c r="L53" s="91"/>
      <c r="M53" s="91"/>
      <c r="N53" s="92"/>
      <c r="O53" s="93">
        <f>Table1[[#This Row],[Tax Credit Scholarship ($)]]+Table1[[#This Row],[Other Financial Aid ($)]]</f>
        <v>0</v>
      </c>
      <c r="P53" s="92"/>
      <c r="Q53" s="91"/>
      <c r="R53" s="76"/>
    </row>
    <row r="54" spans="2:18" s="79" customFormat="1" ht="12.95">
      <c r="B54" s="78"/>
      <c r="C54" s="78"/>
      <c r="F54" s="91"/>
      <c r="G54"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4" s="91"/>
      <c r="I54" s="91"/>
      <c r="J54" s="91"/>
      <c r="K54" s="91"/>
      <c r="L54" s="91"/>
      <c r="M54" s="91"/>
      <c r="N54" s="92"/>
      <c r="O54" s="93">
        <f>Table1[[#This Row],[Tax Credit Scholarship ($)]]+Table1[[#This Row],[Other Financial Aid ($)]]</f>
        <v>0</v>
      </c>
      <c r="P54" s="92"/>
      <c r="Q54" s="91"/>
      <c r="R54" s="76"/>
    </row>
    <row r="55" spans="2:18" s="79" customFormat="1" ht="12.95">
      <c r="B55" s="78"/>
      <c r="C55" s="78"/>
      <c r="F55" s="91"/>
      <c r="G55"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5" s="91"/>
      <c r="I55" s="91"/>
      <c r="J55" s="91"/>
      <c r="K55" s="91"/>
      <c r="L55" s="91"/>
      <c r="M55" s="91"/>
      <c r="N55" s="92"/>
      <c r="O55" s="93">
        <f>Table1[[#This Row],[Tax Credit Scholarship ($)]]+Table1[[#This Row],[Other Financial Aid ($)]]</f>
        <v>0</v>
      </c>
      <c r="P55" s="92"/>
      <c r="Q55" s="91"/>
      <c r="R55" s="76"/>
    </row>
    <row r="56" spans="2:18" s="79" customFormat="1" ht="12.95">
      <c r="B56" s="78"/>
      <c r="C56" s="78"/>
      <c r="D56" s="91"/>
      <c r="E56" s="91"/>
      <c r="F56" s="91"/>
      <c r="G56"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6" s="91"/>
      <c r="I56" s="91"/>
      <c r="J56" s="91"/>
      <c r="K56" s="91"/>
      <c r="L56" s="91"/>
      <c r="M56" s="91"/>
      <c r="N56" s="92"/>
      <c r="O56" s="93">
        <f>Table1[[#This Row],[Tax Credit Scholarship ($)]]+Table1[[#This Row],[Other Financial Aid ($)]]</f>
        <v>0</v>
      </c>
      <c r="P56" s="92"/>
      <c r="Q56" s="91"/>
      <c r="R56" s="76"/>
    </row>
    <row r="57" spans="2:18" s="79" customFormat="1" ht="12.95">
      <c r="B57" s="78"/>
      <c r="C57" s="78"/>
      <c r="F57" s="91"/>
      <c r="G57"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7" s="91"/>
      <c r="I57" s="91"/>
      <c r="J57" s="91"/>
      <c r="K57" s="91"/>
      <c r="L57" s="91"/>
      <c r="M57" s="91"/>
      <c r="N57" s="92"/>
      <c r="O57" s="93">
        <f>Table1[[#This Row],[Tax Credit Scholarship ($)]]+Table1[[#This Row],[Other Financial Aid ($)]]</f>
        <v>0</v>
      </c>
      <c r="P57" s="92"/>
      <c r="Q57" s="91"/>
      <c r="R57" s="76"/>
    </row>
    <row r="58" spans="2:18" s="79" customFormat="1" ht="12.95">
      <c r="B58" s="78"/>
      <c r="C58" s="78"/>
      <c r="D58" s="91"/>
      <c r="E58" s="91"/>
      <c r="F58" s="91"/>
      <c r="G58" s="91" t="str">
        <f>IF(Table1[[#This Row],[Current school grade]]="Preschool (3)","Preschool (4)", IF(Table1[[#This Row],[Current school grade]]="Preschool (4)","Kindergarten",IF(Table1[[#This Row],[Current school grade]]="Kindergarten","Grade 1",IF(Table1[[#This Row],[Current school grade]]="Grade 1","Grade 2", IF(Table1[[#This Row],[Current school grade]]="Grade 2","Grade 3", IF(Table1[[#This Row],[Current school grade]]="Grade 3","Grade 4", IF(Table1[[#This Row],[Current school grade]]="Grade 4","Grade 5",IF(Table1[[#This Row],[Current school grade]]="Grade 5","Grade 6", IF(Table1[[#This Row],[Current school grade]]="Grade 6","Grade 7", IF(Table1[[#This Row],[Current school grade]]="Grade 7","Grade 8", IF(Table1[[#This Row],[Current school grade]]="Grade 8","Graduate","-")))))))))))</f>
        <v>-</v>
      </c>
      <c r="H58" s="91"/>
      <c r="I58" s="91"/>
      <c r="J58" s="91"/>
      <c r="K58" s="91"/>
      <c r="L58" s="91"/>
      <c r="M58" s="91"/>
      <c r="N58" s="92"/>
      <c r="O58" s="93">
        <f>Table1[[#This Row],[Tax Credit Scholarship ($)]]+Table1[[#This Row],[Other Financial Aid ($)]]</f>
        <v>0</v>
      </c>
      <c r="P58" s="92"/>
      <c r="Q58" s="91"/>
      <c r="R58" s="76"/>
    </row>
    <row r="59" spans="2:18">
      <c r="D59" s="91"/>
      <c r="E59" s="91"/>
      <c r="F59" s="91"/>
      <c r="G59" s="91"/>
      <c r="H59" s="91"/>
      <c r="I59" s="91"/>
      <c r="J59" s="91"/>
      <c r="K59" s="91"/>
      <c r="L59" s="91"/>
      <c r="M59" s="91"/>
      <c r="N59" s="92"/>
      <c r="O59" s="93"/>
      <c r="P59" s="92"/>
      <c r="Q59" s="91"/>
    </row>
    <row r="60" spans="2:18">
      <c r="D60" s="91"/>
      <c r="E60" s="91"/>
      <c r="F60" s="91"/>
      <c r="G60" s="91"/>
      <c r="H60" s="91"/>
      <c r="I60" s="91"/>
      <c r="J60" s="91"/>
      <c r="K60" s="91"/>
      <c r="L60" s="91"/>
      <c r="M60" s="91"/>
      <c r="N60" s="92"/>
      <c r="O60" s="93"/>
      <c r="P60" s="92"/>
      <c r="Q60" s="91"/>
    </row>
    <row r="61" spans="2:18">
      <c r="D61" s="91"/>
      <c r="E61" s="91"/>
      <c r="F61" s="91"/>
      <c r="G61" s="91"/>
      <c r="H61" s="91"/>
      <c r="I61" s="91"/>
      <c r="J61" s="91"/>
      <c r="K61" s="91"/>
      <c r="L61" s="91"/>
      <c r="M61" s="91"/>
      <c r="N61" s="92"/>
      <c r="O61" s="93"/>
      <c r="P61" s="92"/>
      <c r="Q61" s="91"/>
    </row>
    <row r="62" spans="2:18">
      <c r="D62" s="91"/>
      <c r="E62" s="91"/>
      <c r="F62" s="91"/>
      <c r="G62" s="91"/>
      <c r="H62" s="91"/>
      <c r="I62" s="91"/>
      <c r="J62" s="91"/>
      <c r="K62" s="91"/>
      <c r="L62" s="91"/>
      <c r="M62" s="91"/>
      <c r="N62" s="92"/>
      <c r="O62" s="93"/>
      <c r="P62" s="92"/>
      <c r="Q62" s="91"/>
    </row>
    <row r="63" spans="2:18">
      <c r="D63" s="91"/>
      <c r="E63" s="91"/>
      <c r="F63" s="91"/>
      <c r="G63" s="91"/>
      <c r="H63" s="91"/>
      <c r="I63" s="91"/>
      <c r="J63" s="91"/>
      <c r="K63" s="91"/>
      <c r="L63" s="91"/>
      <c r="M63" s="91"/>
      <c r="N63" s="92"/>
      <c r="O63" s="93"/>
      <c r="P63" s="92"/>
      <c r="Q63" s="91"/>
    </row>
    <row r="64" spans="2:18">
      <c r="D64" s="91"/>
      <c r="E64" s="91"/>
      <c r="F64" s="91"/>
      <c r="G64" s="91"/>
      <c r="H64" s="91"/>
      <c r="I64" s="91"/>
      <c r="J64" s="91"/>
      <c r="K64" s="91"/>
      <c r="L64" s="91"/>
      <c r="M64" s="91"/>
      <c r="N64" s="92"/>
      <c r="O64" s="93"/>
      <c r="P64" s="92"/>
      <c r="Q64" s="91"/>
    </row>
    <row r="65" spans="2:17">
      <c r="D65" s="91"/>
      <c r="E65" s="91"/>
      <c r="F65" s="91"/>
      <c r="G65" s="91"/>
      <c r="H65" s="91"/>
      <c r="I65" s="91"/>
      <c r="J65" s="91"/>
      <c r="K65" s="91"/>
      <c r="L65" s="91"/>
      <c r="M65" s="91"/>
      <c r="N65" s="92"/>
      <c r="O65" s="93"/>
      <c r="P65" s="92"/>
      <c r="Q65" s="91"/>
    </row>
    <row r="66" spans="2:17">
      <c r="D66" s="91"/>
      <c r="E66" s="91"/>
      <c r="F66" s="91"/>
      <c r="G66" s="91"/>
      <c r="H66" s="91"/>
      <c r="I66" s="91"/>
      <c r="J66" s="91"/>
      <c r="K66" s="91"/>
      <c r="L66" s="91"/>
      <c r="M66" s="91"/>
      <c r="N66" s="92"/>
      <c r="O66" s="93"/>
      <c r="P66" s="92"/>
      <c r="Q66" s="79"/>
    </row>
    <row r="67" spans="2:17">
      <c r="D67" s="91"/>
      <c r="E67" s="91"/>
      <c r="F67" s="91"/>
      <c r="G67" s="91"/>
      <c r="H67" s="91"/>
      <c r="I67" s="91"/>
      <c r="J67" s="91"/>
      <c r="K67" s="91"/>
      <c r="L67" s="91"/>
      <c r="M67" s="91"/>
      <c r="N67" s="92"/>
      <c r="O67" s="93"/>
      <c r="P67" s="92"/>
      <c r="Q67" s="91"/>
    </row>
    <row r="68" spans="2:17">
      <c r="D68" s="91"/>
      <c r="E68" s="91"/>
      <c r="F68" s="91"/>
      <c r="G68" s="91"/>
      <c r="H68" s="91"/>
      <c r="I68" s="91"/>
      <c r="J68" s="91"/>
      <c r="K68" s="91"/>
      <c r="L68" s="91"/>
      <c r="M68" s="91"/>
      <c r="N68" s="92"/>
      <c r="O68" s="93"/>
      <c r="P68" s="92"/>
      <c r="Q68" s="91"/>
    </row>
    <row r="69" spans="2:17">
      <c r="D69" s="91"/>
      <c r="E69" s="91"/>
      <c r="F69" s="91"/>
      <c r="G69" s="91"/>
      <c r="H69" s="91"/>
      <c r="I69" s="91"/>
      <c r="J69" s="91"/>
      <c r="K69" s="91"/>
      <c r="L69" s="91"/>
      <c r="M69" s="91"/>
      <c r="N69" s="92"/>
      <c r="O69" s="93"/>
      <c r="P69" s="92"/>
      <c r="Q69" s="91"/>
    </row>
    <row r="70" spans="2:17">
      <c r="D70" s="91"/>
      <c r="E70" s="91"/>
      <c r="F70" s="91"/>
      <c r="G70" s="91"/>
      <c r="H70" s="91"/>
      <c r="I70" s="91"/>
      <c r="J70" s="91"/>
      <c r="K70" s="91"/>
      <c r="L70" s="91"/>
      <c r="M70" s="91"/>
      <c r="N70" s="92"/>
      <c r="O70" s="93"/>
      <c r="P70" s="92"/>
      <c r="Q70" s="79"/>
    </row>
    <row r="71" spans="2:17">
      <c r="B71" s="97"/>
      <c r="C71" s="98"/>
      <c r="D71" s="91"/>
      <c r="E71" s="91"/>
      <c r="F71" s="91"/>
      <c r="G71" s="91"/>
      <c r="H71" s="91"/>
      <c r="I71" s="91"/>
      <c r="J71" s="91"/>
      <c r="K71" s="99"/>
      <c r="L71" s="99"/>
      <c r="M71" s="99"/>
      <c r="N71" s="92"/>
      <c r="O71" s="93"/>
      <c r="P71" s="92"/>
      <c r="Q71" s="79"/>
    </row>
    <row r="72" spans="2:17">
      <c r="D72" s="91"/>
      <c r="E72" s="91"/>
      <c r="F72" s="91"/>
      <c r="G72" s="91"/>
      <c r="H72" s="91"/>
      <c r="I72" s="91"/>
      <c r="J72" s="91"/>
      <c r="K72" s="91"/>
      <c r="L72" s="91"/>
      <c r="M72" s="91"/>
      <c r="N72" s="92"/>
      <c r="O72" s="93"/>
      <c r="P72" s="92"/>
      <c r="Q72" s="79"/>
    </row>
    <row r="73" spans="2:17">
      <c r="D73" s="91"/>
      <c r="E73" s="91"/>
      <c r="F73" s="91"/>
      <c r="G73" s="91"/>
      <c r="H73" s="91"/>
      <c r="I73" s="91"/>
      <c r="J73" s="91"/>
      <c r="K73" s="91"/>
      <c r="L73" s="91"/>
      <c r="M73" s="91"/>
      <c r="N73" s="92"/>
      <c r="O73" s="93"/>
      <c r="P73" s="92"/>
      <c r="Q73" s="79"/>
    </row>
    <row r="74" spans="2:17">
      <c r="D74" s="91"/>
      <c r="E74" s="91"/>
      <c r="F74" s="91"/>
      <c r="G74" s="91"/>
      <c r="H74" s="91"/>
      <c r="I74" s="91"/>
      <c r="J74" s="91"/>
      <c r="K74" s="91"/>
      <c r="L74" s="91"/>
      <c r="M74" s="91"/>
      <c r="N74" s="92"/>
      <c r="O74" s="93"/>
      <c r="P74" s="92"/>
      <c r="Q74" s="79"/>
    </row>
    <row r="75" spans="2:17">
      <c r="D75" s="91"/>
      <c r="E75" s="91"/>
      <c r="F75" s="91"/>
      <c r="G75" s="91"/>
      <c r="H75" s="91"/>
      <c r="I75" s="91"/>
      <c r="J75" s="91"/>
      <c r="K75" s="91"/>
      <c r="L75" s="91"/>
      <c r="M75" s="91"/>
      <c r="N75" s="92"/>
      <c r="O75" s="93"/>
      <c r="P75" s="92"/>
      <c r="Q75" s="79"/>
    </row>
    <row r="76" spans="2:17">
      <c r="D76" s="91"/>
      <c r="E76" s="91"/>
      <c r="F76" s="91"/>
      <c r="G76" s="91"/>
      <c r="H76" s="91"/>
      <c r="I76" s="91"/>
      <c r="J76" s="91"/>
      <c r="K76" s="91"/>
      <c r="L76" s="91"/>
      <c r="M76" s="91"/>
      <c r="N76" s="92"/>
      <c r="O76" s="93"/>
      <c r="P76" s="92"/>
      <c r="Q76" s="91"/>
    </row>
    <row r="77" spans="2:17">
      <c r="D77" s="91"/>
      <c r="E77" s="91"/>
      <c r="F77" s="91"/>
      <c r="G77" s="91"/>
      <c r="H77" s="91"/>
      <c r="I77" s="91"/>
      <c r="J77" s="91"/>
      <c r="K77" s="91"/>
      <c r="L77" s="91"/>
      <c r="M77" s="91"/>
      <c r="N77" s="92"/>
      <c r="O77" s="93"/>
      <c r="P77" s="92"/>
      <c r="Q77" s="79"/>
    </row>
    <row r="78" spans="2:17">
      <c r="D78" s="91"/>
      <c r="E78" s="91"/>
      <c r="F78" s="91"/>
      <c r="G78" s="91"/>
      <c r="H78" s="91"/>
      <c r="I78" s="91"/>
      <c r="J78" s="91"/>
      <c r="K78" s="91"/>
      <c r="L78" s="91"/>
      <c r="M78" s="91"/>
      <c r="N78" s="92"/>
      <c r="O78" s="93"/>
      <c r="P78" s="92"/>
      <c r="Q78" s="79"/>
    </row>
    <row r="79" spans="2:17">
      <c r="D79" s="91"/>
      <c r="E79" s="91"/>
      <c r="F79" s="91"/>
      <c r="G79" s="91"/>
      <c r="H79" s="91"/>
      <c r="I79" s="91"/>
      <c r="J79" s="91"/>
      <c r="K79" s="91"/>
      <c r="L79" s="91"/>
      <c r="M79" s="91"/>
      <c r="N79" s="92"/>
      <c r="O79" s="93"/>
      <c r="P79" s="92"/>
      <c r="Q79" s="79"/>
    </row>
    <row r="80" spans="2:17">
      <c r="D80" s="91"/>
      <c r="E80" s="91"/>
      <c r="F80" s="91"/>
      <c r="G80" s="91"/>
      <c r="H80" s="91"/>
      <c r="I80" s="91"/>
      <c r="J80" s="91"/>
      <c r="K80" s="91"/>
      <c r="L80" s="91"/>
      <c r="M80" s="91"/>
      <c r="N80" s="92"/>
      <c r="O80" s="93"/>
      <c r="P80" s="92"/>
      <c r="Q80" s="79"/>
    </row>
  </sheetData>
  <mergeCells count="1">
    <mergeCell ref="H3:J3"/>
  </mergeCells>
  <phoneticPr fontId="18" type="noConversion"/>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0ED2154-BCC9-4777-AB08-F168EBFA82D3}">
          <x14:formula1>
            <xm:f>Data!$B$8:$B$18</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154-5164-4561-A1B7-4208B4AE2240}">
  <dimension ref="B1:W232"/>
  <sheetViews>
    <sheetView workbookViewId="0">
      <pane xSplit="7" ySplit="4" topLeftCell="H5" activePane="bottomRight" state="frozen"/>
      <selection pane="bottomRight" activeCell="C16" sqref="C16"/>
      <selection pane="bottomLeft" activeCell="A5" sqref="A5"/>
      <selection pane="topRight" activeCell="G1" sqref="G1"/>
    </sheetView>
  </sheetViews>
  <sheetFormatPr defaultColWidth="14.42578125" defaultRowHeight="14.45"/>
  <cols>
    <col min="1" max="1" width="5.42578125" style="83" customWidth="1"/>
    <col min="2" max="2" width="15.42578125" style="77" customWidth="1"/>
    <col min="3" max="3" width="15.7109375" style="78" customWidth="1"/>
    <col min="4" max="5" width="14.42578125" style="79"/>
    <col min="6" max="6" width="14.42578125" style="79" customWidth="1"/>
    <col min="7" max="7" width="14.140625" style="79" customWidth="1"/>
    <col min="8" max="8" width="15.5703125" style="79" customWidth="1"/>
    <col min="9" max="9" width="15" style="79" customWidth="1"/>
    <col min="10" max="12" width="13.42578125" style="79" customWidth="1"/>
    <col min="13" max="13" width="14.42578125" style="80"/>
    <col min="14" max="15" width="12.85546875" style="80" customWidth="1"/>
    <col min="16" max="16" width="13.5703125" style="81" customWidth="1"/>
    <col min="17" max="17" width="13.7109375" style="81" customWidth="1"/>
    <col min="18" max="18" width="13.42578125" style="81" customWidth="1"/>
    <col min="19" max="19" width="13.5703125" style="83" customWidth="1"/>
    <col min="20" max="20" width="38.85546875" style="74" customWidth="1"/>
    <col min="21" max="21" width="18" style="83" customWidth="1"/>
    <col min="22" max="22" width="19.7109375" style="83" customWidth="1"/>
    <col min="23" max="16384" width="14.42578125" style="83"/>
  </cols>
  <sheetData>
    <row r="1" spans="2:23" ht="9.75" customHeight="1"/>
    <row r="2" spans="2:23" ht="18">
      <c r="B2" s="84" t="s">
        <v>104</v>
      </c>
      <c r="E2" s="102" t="s">
        <v>105</v>
      </c>
    </row>
    <row r="3" spans="2:23" s="101" customFormat="1" ht="12" thickBot="1">
      <c r="C3" s="14"/>
      <c r="D3" s="15" t="s">
        <v>79</v>
      </c>
      <c r="E3" s="15" t="s">
        <v>79</v>
      </c>
      <c r="F3" s="15" t="s">
        <v>106</v>
      </c>
      <c r="G3" s="15"/>
      <c r="H3" s="15" t="s">
        <v>79</v>
      </c>
      <c r="I3" s="15"/>
      <c r="J3" s="15"/>
      <c r="K3" s="15" t="s">
        <v>80</v>
      </c>
      <c r="L3" s="15" t="s">
        <v>80</v>
      </c>
      <c r="M3" s="15" t="s">
        <v>80</v>
      </c>
      <c r="N3" s="15" t="s">
        <v>80</v>
      </c>
      <c r="O3" s="15" t="s">
        <v>80</v>
      </c>
      <c r="P3" s="16"/>
      <c r="Q3" s="16"/>
      <c r="R3" s="16"/>
      <c r="S3" s="15"/>
      <c r="T3" s="73"/>
    </row>
    <row r="4" spans="2:23" s="1" customFormat="1" ht="45.75" customHeight="1" thickTop="1" thickBot="1">
      <c r="B4" s="6" t="s">
        <v>84</v>
      </c>
      <c r="C4" s="6" t="s">
        <v>85</v>
      </c>
      <c r="D4" s="69" t="s">
        <v>107</v>
      </c>
      <c r="E4" s="105" t="s">
        <v>67</v>
      </c>
      <c r="F4" s="70" t="s">
        <v>108</v>
      </c>
      <c r="G4" s="10" t="s">
        <v>109</v>
      </c>
      <c r="H4" s="29" t="s">
        <v>110</v>
      </c>
      <c r="I4" s="29" t="s">
        <v>111</v>
      </c>
      <c r="J4" s="29" t="s">
        <v>112</v>
      </c>
      <c r="K4" s="12" t="s">
        <v>113</v>
      </c>
      <c r="L4" s="12" t="s">
        <v>114</v>
      </c>
      <c r="M4" s="12" t="s">
        <v>115</v>
      </c>
      <c r="N4" s="12" t="s">
        <v>94</v>
      </c>
      <c r="O4" s="13" t="s">
        <v>95</v>
      </c>
      <c r="P4" s="100" t="s">
        <v>96</v>
      </c>
      <c r="Q4" s="72" t="s">
        <v>97</v>
      </c>
      <c r="R4" s="72" t="s">
        <v>98</v>
      </c>
      <c r="S4" s="72" t="s">
        <v>99</v>
      </c>
      <c r="T4" s="28" t="s">
        <v>100</v>
      </c>
      <c r="U4" s="28" t="s">
        <v>116</v>
      </c>
      <c r="V4" s="28" t="s">
        <v>117</v>
      </c>
      <c r="W4" s="1" t="s">
        <v>101</v>
      </c>
    </row>
    <row r="5" spans="2:23" s="79" customFormat="1" ht="12.95" thickTop="1">
      <c r="B5" s="78"/>
      <c r="C5" s="78"/>
      <c r="D5" s="90" t="s">
        <v>34</v>
      </c>
      <c r="E5" s="90" t="s">
        <v>68</v>
      </c>
      <c r="F5" s="91" t="s">
        <v>102</v>
      </c>
      <c r="G5" s="91"/>
      <c r="H5" s="91"/>
      <c r="I5" s="91"/>
      <c r="J5" s="91"/>
      <c r="K5" s="91" t="s">
        <v>103</v>
      </c>
      <c r="L5" s="91" t="s">
        <v>103</v>
      </c>
      <c r="M5" s="91" t="s">
        <v>103</v>
      </c>
      <c r="N5" s="8" t="s">
        <v>103</v>
      </c>
      <c r="O5" s="8" t="s">
        <v>103</v>
      </c>
      <c r="P5" s="92"/>
      <c r="Q5" s="92">
        <f>Table13[[#This Row],[Tax Credit Scholarship ($)]]+Table13[[#This Row],[Other Financial Aid ($)]]</f>
        <v>0</v>
      </c>
      <c r="R5" s="92"/>
      <c r="S5" s="92"/>
      <c r="T5" s="76"/>
    </row>
    <row r="6" spans="2:23" s="79" customFormat="1" ht="12.6">
      <c r="B6" s="78"/>
      <c r="C6" s="78"/>
      <c r="D6" s="90" t="s">
        <v>40</v>
      </c>
      <c r="E6" s="90" t="s">
        <v>68</v>
      </c>
      <c r="F6" s="91" t="s">
        <v>102</v>
      </c>
      <c r="G6" s="91"/>
      <c r="H6" s="91"/>
      <c r="I6" s="91"/>
      <c r="J6" s="91"/>
      <c r="K6" s="91" t="s">
        <v>103</v>
      </c>
      <c r="L6" s="91" t="s">
        <v>103</v>
      </c>
      <c r="M6" s="91" t="s">
        <v>103</v>
      </c>
      <c r="N6" s="8" t="s">
        <v>103</v>
      </c>
      <c r="O6" s="8" t="s">
        <v>103</v>
      </c>
      <c r="P6" s="92"/>
      <c r="Q6" s="92">
        <f>Table13[[#This Row],[Tax Credit Scholarship ($)]]+Table13[[#This Row],[Other Financial Aid ($)]]</f>
        <v>0</v>
      </c>
      <c r="R6" s="92"/>
      <c r="S6" s="92"/>
      <c r="T6" s="76"/>
    </row>
    <row r="7" spans="2:23" s="79" customFormat="1" ht="12.6">
      <c r="B7" s="78"/>
      <c r="C7" s="78"/>
      <c r="D7" s="90" t="s">
        <v>40</v>
      </c>
      <c r="E7" s="90" t="s">
        <v>68</v>
      </c>
      <c r="F7" s="91" t="s">
        <v>102</v>
      </c>
      <c r="G7" s="91"/>
      <c r="H7" s="91"/>
      <c r="I7" s="91"/>
      <c r="J7" s="91"/>
      <c r="K7" s="91" t="s">
        <v>103</v>
      </c>
      <c r="L7" s="91" t="s">
        <v>103</v>
      </c>
      <c r="M7" s="91" t="s">
        <v>103</v>
      </c>
      <c r="N7" s="8" t="s">
        <v>103</v>
      </c>
      <c r="O7" s="8" t="s">
        <v>103</v>
      </c>
      <c r="P7" s="92"/>
      <c r="Q7" s="92">
        <f>Table13[[#This Row],[Tax Credit Scholarship ($)]]+Table13[[#This Row],[Other Financial Aid ($)]]</f>
        <v>0</v>
      </c>
      <c r="R7" s="92"/>
      <c r="S7" s="92"/>
      <c r="T7" s="76"/>
    </row>
    <row r="8" spans="2:23" s="79" customFormat="1" ht="12.6">
      <c r="B8" s="78"/>
      <c r="C8" s="78"/>
      <c r="D8" s="90" t="s">
        <v>41</v>
      </c>
      <c r="E8" s="90" t="s">
        <v>68</v>
      </c>
      <c r="F8" s="91" t="s">
        <v>102</v>
      </c>
      <c r="G8" s="91"/>
      <c r="H8" s="91"/>
      <c r="I8" s="91"/>
      <c r="J8" s="91"/>
      <c r="K8" s="91" t="s">
        <v>103</v>
      </c>
      <c r="L8" s="91" t="s">
        <v>103</v>
      </c>
      <c r="M8" s="91" t="s">
        <v>103</v>
      </c>
      <c r="N8" s="8" t="s">
        <v>103</v>
      </c>
      <c r="O8" s="8" t="s">
        <v>103</v>
      </c>
      <c r="P8" s="92"/>
      <c r="Q8" s="92">
        <f>Table13[[#This Row],[Tax Credit Scholarship ($)]]+Table13[[#This Row],[Other Financial Aid ($)]]</f>
        <v>0</v>
      </c>
      <c r="R8" s="92"/>
      <c r="S8" s="92"/>
      <c r="T8" s="76"/>
    </row>
    <row r="9" spans="2:23" s="79" customFormat="1" ht="12.6">
      <c r="B9" s="78"/>
      <c r="C9" s="78"/>
      <c r="D9" s="90" t="s">
        <v>41</v>
      </c>
      <c r="E9" s="90" t="s">
        <v>68</v>
      </c>
      <c r="F9" s="91" t="s">
        <v>102</v>
      </c>
      <c r="G9" s="91"/>
      <c r="H9" s="91"/>
      <c r="I9" s="91"/>
      <c r="J9" s="91"/>
      <c r="K9" s="91" t="s">
        <v>103</v>
      </c>
      <c r="L9" s="91" t="s">
        <v>103</v>
      </c>
      <c r="M9" s="91" t="s">
        <v>103</v>
      </c>
      <c r="N9" s="8" t="s">
        <v>103</v>
      </c>
      <c r="O9" s="8"/>
      <c r="P9" s="92"/>
      <c r="Q9" s="92">
        <f>Table13[[#This Row],[Tax Credit Scholarship ($)]]+Table13[[#This Row],[Other Financial Aid ($)]]</f>
        <v>0</v>
      </c>
      <c r="R9" s="92"/>
      <c r="S9" s="92"/>
      <c r="T9" s="76"/>
    </row>
    <row r="10" spans="2:23" s="79" customFormat="1" ht="12.6">
      <c r="B10" s="78"/>
      <c r="C10" s="78"/>
      <c r="D10" s="90" t="s">
        <v>41</v>
      </c>
      <c r="E10" s="90" t="s">
        <v>68</v>
      </c>
      <c r="F10" s="91" t="s">
        <v>102</v>
      </c>
      <c r="G10" s="91"/>
      <c r="H10" s="91"/>
      <c r="I10" s="91"/>
      <c r="J10" s="91"/>
      <c r="K10" s="91" t="s">
        <v>103</v>
      </c>
      <c r="L10" s="91" t="s">
        <v>103</v>
      </c>
      <c r="M10" s="91" t="s">
        <v>103</v>
      </c>
      <c r="N10" s="8" t="s">
        <v>103</v>
      </c>
      <c r="O10" s="8"/>
      <c r="P10" s="92"/>
      <c r="Q10" s="92">
        <f>Table13[[#This Row],[Tax Credit Scholarship ($)]]+Table13[[#This Row],[Other Financial Aid ($)]]</f>
        <v>0</v>
      </c>
      <c r="R10" s="92"/>
      <c r="S10" s="92"/>
      <c r="T10" s="76"/>
    </row>
    <row r="11" spans="2:23" s="79" customFormat="1" ht="12.6">
      <c r="B11" s="78"/>
      <c r="C11" s="78"/>
      <c r="D11" s="90" t="s">
        <v>42</v>
      </c>
      <c r="E11" s="90" t="s">
        <v>68</v>
      </c>
      <c r="F11" s="91" t="s">
        <v>102</v>
      </c>
      <c r="G11" s="91"/>
      <c r="H11" s="91"/>
      <c r="I11" s="91"/>
      <c r="J11" s="91"/>
      <c r="K11" s="91" t="s">
        <v>103</v>
      </c>
      <c r="L11" s="91" t="s">
        <v>103</v>
      </c>
      <c r="M11" s="91" t="s">
        <v>103</v>
      </c>
      <c r="N11" s="8" t="s">
        <v>103</v>
      </c>
      <c r="O11" s="8"/>
      <c r="P11" s="92"/>
      <c r="Q11" s="92">
        <f>Table13[[#This Row],[Tax Credit Scholarship ($)]]+Table13[[#This Row],[Other Financial Aid ($)]]</f>
        <v>0</v>
      </c>
      <c r="R11" s="92"/>
      <c r="S11" s="92"/>
      <c r="T11" s="76"/>
    </row>
    <row r="12" spans="2:23" s="79" customFormat="1" ht="12.6">
      <c r="B12" s="78"/>
      <c r="C12" s="78"/>
      <c r="D12" s="90" t="s">
        <v>32</v>
      </c>
      <c r="E12" s="90" t="s">
        <v>68</v>
      </c>
      <c r="F12" s="91" t="s">
        <v>102</v>
      </c>
      <c r="G12" s="91"/>
      <c r="H12" s="91"/>
      <c r="I12" s="91"/>
      <c r="J12" s="91"/>
      <c r="K12" s="91" t="s">
        <v>103</v>
      </c>
      <c r="L12" s="91" t="s">
        <v>103</v>
      </c>
      <c r="M12" s="91" t="s">
        <v>103</v>
      </c>
      <c r="N12" s="8"/>
      <c r="O12" s="8"/>
      <c r="P12" s="92"/>
      <c r="Q12" s="92">
        <f>Table13[[#This Row],[Tax Credit Scholarship ($)]]+Table13[[#This Row],[Other Financial Aid ($)]]</f>
        <v>0</v>
      </c>
      <c r="R12" s="92"/>
      <c r="S12" s="92"/>
      <c r="T12" s="76"/>
    </row>
    <row r="13" spans="2:23" s="79" customFormat="1" ht="12.6">
      <c r="B13" s="78"/>
      <c r="C13" s="78"/>
      <c r="D13" s="90" t="s">
        <v>37</v>
      </c>
      <c r="E13" s="90" t="s">
        <v>68</v>
      </c>
      <c r="F13" s="91" t="s">
        <v>102</v>
      </c>
      <c r="G13" s="91"/>
      <c r="H13" s="91"/>
      <c r="I13" s="91"/>
      <c r="J13" s="91"/>
      <c r="K13" s="91" t="s">
        <v>103</v>
      </c>
      <c r="L13" s="91" t="s">
        <v>103</v>
      </c>
      <c r="M13" s="91" t="s">
        <v>103</v>
      </c>
      <c r="N13" s="8"/>
      <c r="O13" s="8"/>
      <c r="P13" s="92"/>
      <c r="Q13" s="92">
        <f>Table13[[#This Row],[Tax Credit Scholarship ($)]]+Table13[[#This Row],[Other Financial Aid ($)]]</f>
        <v>0</v>
      </c>
      <c r="R13" s="92"/>
      <c r="S13" s="92"/>
      <c r="T13" s="76"/>
    </row>
    <row r="14" spans="2:23" s="79" customFormat="1" ht="12.6">
      <c r="B14" s="78"/>
      <c r="C14" s="78"/>
      <c r="D14" s="90" t="s">
        <v>32</v>
      </c>
      <c r="E14" s="90" t="s">
        <v>118</v>
      </c>
      <c r="F14" s="91" t="s">
        <v>102</v>
      </c>
      <c r="G14" s="91"/>
      <c r="H14" s="91"/>
      <c r="I14" s="91"/>
      <c r="J14" s="91"/>
      <c r="K14" s="91" t="s">
        <v>103</v>
      </c>
      <c r="L14" s="91" t="s">
        <v>103</v>
      </c>
      <c r="M14" s="91"/>
      <c r="N14" s="8"/>
      <c r="O14" s="8"/>
      <c r="P14" s="92"/>
      <c r="Q14" s="92">
        <f>Table13[[#This Row],[Tax Credit Scholarship ($)]]+Table13[[#This Row],[Other Financial Aid ($)]]</f>
        <v>0</v>
      </c>
      <c r="R14" s="92"/>
      <c r="S14" s="92"/>
      <c r="T14" s="76"/>
    </row>
    <row r="15" spans="2:23" s="79" customFormat="1" ht="12.6">
      <c r="B15" s="78"/>
      <c r="C15" s="78"/>
      <c r="D15" s="90" t="s">
        <v>34</v>
      </c>
      <c r="E15" s="90" t="s">
        <v>118</v>
      </c>
      <c r="F15" s="91" t="s">
        <v>102</v>
      </c>
      <c r="G15" s="91"/>
      <c r="H15" s="91"/>
      <c r="I15" s="91"/>
      <c r="J15" s="91"/>
      <c r="K15" s="91"/>
      <c r="L15" s="91"/>
      <c r="M15" s="91"/>
      <c r="N15" s="8"/>
      <c r="O15" s="8"/>
      <c r="P15" s="92"/>
      <c r="Q15" s="92">
        <f>Table13[[#This Row],[Tax Credit Scholarship ($)]]+Table13[[#This Row],[Other Financial Aid ($)]]</f>
        <v>0</v>
      </c>
      <c r="R15" s="92"/>
      <c r="S15" s="92"/>
      <c r="T15" s="76"/>
    </row>
    <row r="16" spans="2:23" s="79" customFormat="1" ht="12.6">
      <c r="B16" s="78"/>
      <c r="C16" s="78"/>
      <c r="D16" s="90" t="s">
        <v>40</v>
      </c>
      <c r="E16" s="90" t="s">
        <v>118</v>
      </c>
      <c r="F16" s="91" t="s">
        <v>102</v>
      </c>
      <c r="G16" s="91"/>
      <c r="H16" s="91"/>
      <c r="I16" s="91"/>
      <c r="J16" s="91"/>
      <c r="K16" s="91"/>
      <c r="L16" s="91"/>
      <c r="M16" s="91"/>
      <c r="N16" s="8"/>
      <c r="O16" s="8"/>
      <c r="P16" s="92"/>
      <c r="Q16" s="92">
        <f>Table13[[#This Row],[Tax Credit Scholarship ($)]]+Table13[[#This Row],[Other Financial Aid ($)]]</f>
        <v>0</v>
      </c>
      <c r="R16" s="92"/>
      <c r="S16" s="92"/>
      <c r="T16" s="76"/>
    </row>
    <row r="17" spans="2:20" s="79" customFormat="1" ht="12.6">
      <c r="B17" s="78"/>
      <c r="C17" s="78"/>
      <c r="D17" s="90" t="s">
        <v>35</v>
      </c>
      <c r="E17" s="90" t="s">
        <v>118</v>
      </c>
      <c r="F17" s="91" t="s">
        <v>102</v>
      </c>
      <c r="G17" s="91"/>
      <c r="H17" s="91"/>
      <c r="I17" s="91"/>
      <c r="J17" s="91"/>
      <c r="K17" s="91"/>
      <c r="L17" s="91"/>
      <c r="M17" s="91"/>
      <c r="N17" s="8"/>
      <c r="O17" s="8"/>
      <c r="P17" s="92"/>
      <c r="Q17" s="92">
        <f>Table13[[#This Row],[Tax Credit Scholarship ($)]]+Table13[[#This Row],[Other Financial Aid ($)]]</f>
        <v>0</v>
      </c>
      <c r="R17" s="92"/>
      <c r="S17" s="92"/>
      <c r="T17" s="76"/>
    </row>
    <row r="18" spans="2:20" s="79" customFormat="1" ht="12.6">
      <c r="B18" s="78"/>
      <c r="C18" s="78"/>
      <c r="D18" s="90" t="s">
        <v>34</v>
      </c>
      <c r="E18" s="90" t="s">
        <v>118</v>
      </c>
      <c r="F18" s="91" t="s">
        <v>102</v>
      </c>
      <c r="G18" s="91"/>
      <c r="H18" s="91"/>
      <c r="I18" s="91"/>
      <c r="J18" s="91"/>
      <c r="K18" s="91"/>
      <c r="L18" s="91"/>
      <c r="M18" s="91"/>
      <c r="N18" s="8"/>
      <c r="O18" s="8"/>
      <c r="P18" s="92"/>
      <c r="Q18" s="92">
        <f>Table13[[#This Row],[Tax Credit Scholarship ($)]]+Table13[[#This Row],[Other Financial Aid ($)]]</f>
        <v>0</v>
      </c>
      <c r="R18" s="92"/>
      <c r="S18" s="92"/>
      <c r="T18" s="76"/>
    </row>
    <row r="19" spans="2:20" s="79" customFormat="1" ht="12.6">
      <c r="B19" s="78"/>
      <c r="C19" s="78"/>
      <c r="D19" s="90" t="s">
        <v>36</v>
      </c>
      <c r="E19" s="90" t="s">
        <v>118</v>
      </c>
      <c r="F19" s="91" t="s">
        <v>102</v>
      </c>
      <c r="G19" s="91"/>
      <c r="H19" s="91"/>
      <c r="I19" s="91"/>
      <c r="J19" s="91"/>
      <c r="K19" s="91"/>
      <c r="L19" s="91"/>
      <c r="M19" s="91"/>
      <c r="N19" s="8"/>
      <c r="O19" s="8"/>
      <c r="P19" s="92"/>
      <c r="Q19" s="92">
        <f>Table13[[#This Row],[Tax Credit Scholarship ($)]]+Table13[[#This Row],[Other Financial Aid ($)]]</f>
        <v>0</v>
      </c>
      <c r="R19" s="92"/>
      <c r="S19" s="92"/>
      <c r="T19" s="76"/>
    </row>
    <row r="20" spans="2:20" s="79" customFormat="1" ht="12.6">
      <c r="B20" s="78"/>
      <c r="C20" s="78"/>
      <c r="D20" s="90" t="s">
        <v>40</v>
      </c>
      <c r="E20" s="90" t="s">
        <v>118</v>
      </c>
      <c r="F20" s="91" t="s">
        <v>102</v>
      </c>
      <c r="G20" s="91"/>
      <c r="H20" s="91"/>
      <c r="I20" s="91"/>
      <c r="J20" s="91"/>
      <c r="K20" s="91"/>
      <c r="L20" s="91"/>
      <c r="M20" s="91"/>
      <c r="N20" s="8"/>
      <c r="O20" s="8"/>
      <c r="P20" s="92"/>
      <c r="Q20" s="92">
        <f>Table13[[#This Row],[Tax Credit Scholarship ($)]]+Table13[[#This Row],[Other Financial Aid ($)]]</f>
        <v>0</v>
      </c>
      <c r="R20" s="92"/>
      <c r="S20" s="92"/>
      <c r="T20" s="76"/>
    </row>
    <row r="21" spans="2:20" s="79" customFormat="1" ht="12.6">
      <c r="B21" s="78"/>
      <c r="C21" s="78"/>
      <c r="D21" s="90" t="s">
        <v>41</v>
      </c>
      <c r="E21" s="90" t="s">
        <v>118</v>
      </c>
      <c r="F21" s="91" t="s">
        <v>102</v>
      </c>
      <c r="G21" s="91"/>
      <c r="H21" s="91"/>
      <c r="I21" s="91"/>
      <c r="J21" s="91"/>
      <c r="K21" s="91"/>
      <c r="L21" s="91"/>
      <c r="M21" s="91"/>
      <c r="N21" s="8"/>
      <c r="O21" s="8"/>
      <c r="P21" s="92"/>
      <c r="Q21" s="92">
        <f>Table13[[#This Row],[Tax Credit Scholarship ($)]]+Table13[[#This Row],[Other Financial Aid ($)]]</f>
        <v>0</v>
      </c>
      <c r="R21" s="92"/>
      <c r="S21" s="92"/>
      <c r="T21" s="76"/>
    </row>
    <row r="22" spans="2:20" s="79" customFormat="1" ht="12.6">
      <c r="B22" s="78"/>
      <c r="C22" s="78"/>
      <c r="D22" s="90" t="s">
        <v>41</v>
      </c>
      <c r="E22" s="90" t="s">
        <v>118</v>
      </c>
      <c r="F22" s="91" t="s">
        <v>102</v>
      </c>
      <c r="G22" s="91"/>
      <c r="H22" s="91"/>
      <c r="I22" s="91"/>
      <c r="J22" s="91"/>
      <c r="K22" s="91"/>
      <c r="L22" s="91"/>
      <c r="M22" s="91"/>
      <c r="N22" s="91"/>
      <c r="O22" s="91"/>
      <c r="P22" s="92"/>
      <c r="Q22" s="92">
        <f>Table13[[#This Row],[Tax Credit Scholarship ($)]]+Table13[[#This Row],[Other Financial Aid ($)]]</f>
        <v>0</v>
      </c>
      <c r="R22" s="92"/>
      <c r="S22" s="92"/>
      <c r="T22" s="76"/>
    </row>
    <row r="23" spans="2:20" s="79" customFormat="1" ht="12.6">
      <c r="B23" s="78"/>
      <c r="C23" s="78"/>
      <c r="D23" s="90" t="s">
        <v>33</v>
      </c>
      <c r="E23" s="90" t="s">
        <v>69</v>
      </c>
      <c r="F23" s="91" t="s">
        <v>102</v>
      </c>
      <c r="G23" s="91"/>
      <c r="H23" s="91"/>
      <c r="I23" s="91"/>
      <c r="J23" s="91"/>
      <c r="K23" s="91" t="s">
        <v>103</v>
      </c>
      <c r="L23" s="91" t="s">
        <v>103</v>
      </c>
      <c r="M23" s="91" t="s">
        <v>103</v>
      </c>
      <c r="N23" s="8"/>
      <c r="O23" s="8"/>
      <c r="P23" s="92"/>
      <c r="Q23" s="92">
        <f>Table13[[#This Row],[Tax Credit Scholarship ($)]]+Table13[[#This Row],[Other Financial Aid ($)]]</f>
        <v>0</v>
      </c>
      <c r="R23" s="92"/>
      <c r="S23" s="92"/>
      <c r="T23" s="76"/>
    </row>
    <row r="24" spans="2:20" s="79" customFormat="1" ht="12.6">
      <c r="B24" s="78"/>
      <c r="C24" s="78"/>
      <c r="D24" s="90" t="s">
        <v>40</v>
      </c>
      <c r="E24" s="90" t="s">
        <v>69</v>
      </c>
      <c r="F24" s="91" t="s">
        <v>102</v>
      </c>
      <c r="G24" s="91"/>
      <c r="H24" s="91"/>
      <c r="I24" s="91"/>
      <c r="J24" s="91"/>
      <c r="K24" s="91" t="s">
        <v>103</v>
      </c>
      <c r="L24" s="91" t="s">
        <v>103</v>
      </c>
      <c r="M24" s="91" t="s">
        <v>103</v>
      </c>
      <c r="N24" s="8"/>
      <c r="O24" s="8"/>
      <c r="P24" s="92"/>
      <c r="Q24" s="92">
        <f>Table13[[#This Row],[Tax Credit Scholarship ($)]]+Table13[[#This Row],[Other Financial Aid ($)]]</f>
        <v>0</v>
      </c>
      <c r="R24" s="92"/>
      <c r="S24" s="92"/>
      <c r="T24" s="76"/>
    </row>
    <row r="25" spans="2:20" s="79" customFormat="1" ht="12.6">
      <c r="B25" s="78"/>
      <c r="C25" s="78"/>
      <c r="D25" s="90" t="s">
        <v>40</v>
      </c>
      <c r="E25" s="90" t="s">
        <v>69</v>
      </c>
      <c r="F25" s="91" t="s">
        <v>102</v>
      </c>
      <c r="G25" s="91"/>
      <c r="H25" s="91"/>
      <c r="I25" s="91"/>
      <c r="J25" s="91"/>
      <c r="K25" s="91"/>
      <c r="L25" s="91"/>
      <c r="M25" s="91"/>
      <c r="N25" s="8"/>
      <c r="O25" s="8"/>
      <c r="P25" s="92"/>
      <c r="Q25" s="92">
        <f>Table13[[#This Row],[Tax Credit Scholarship ($)]]+Table13[[#This Row],[Other Financial Aid ($)]]</f>
        <v>0</v>
      </c>
      <c r="R25" s="92"/>
      <c r="S25" s="92"/>
      <c r="T25" s="76"/>
    </row>
    <row r="26" spans="2:20" s="79" customFormat="1" ht="12.6">
      <c r="B26" s="78"/>
      <c r="C26" s="78"/>
      <c r="D26" s="90" t="s">
        <v>42</v>
      </c>
      <c r="E26" s="90" t="s">
        <v>69</v>
      </c>
      <c r="F26" s="91" t="s">
        <v>102</v>
      </c>
      <c r="G26" s="91"/>
      <c r="H26" s="91"/>
      <c r="I26" s="91"/>
      <c r="J26" s="91"/>
      <c r="K26" s="91" t="s">
        <v>103</v>
      </c>
      <c r="L26" s="91" t="s">
        <v>103</v>
      </c>
      <c r="M26" s="91"/>
      <c r="N26" s="8"/>
      <c r="O26" s="94"/>
      <c r="P26" s="92"/>
      <c r="Q26" s="92">
        <f>Table13[[#This Row],[Tax Credit Scholarship ($)]]+Table13[[#This Row],[Other Financial Aid ($)]]</f>
        <v>0</v>
      </c>
      <c r="R26" s="92"/>
      <c r="S26" s="95"/>
      <c r="T26" s="76"/>
    </row>
    <row r="27" spans="2:20" s="79" customFormat="1" ht="12.6">
      <c r="B27" s="78"/>
      <c r="C27" s="78"/>
      <c r="D27" s="90" t="s">
        <v>76</v>
      </c>
      <c r="E27" s="90" t="s">
        <v>69</v>
      </c>
      <c r="F27" s="91" t="s">
        <v>102</v>
      </c>
      <c r="G27" s="91"/>
      <c r="H27" s="91"/>
      <c r="I27" s="91"/>
      <c r="J27" s="91"/>
      <c r="K27" s="91"/>
      <c r="L27" s="91"/>
      <c r="M27" s="91"/>
      <c r="N27" s="8"/>
      <c r="O27" s="8"/>
      <c r="P27" s="92"/>
      <c r="Q27" s="92">
        <f>Table13[[#This Row],[Tax Credit Scholarship ($)]]+Table13[[#This Row],[Other Financial Aid ($)]]</f>
        <v>0</v>
      </c>
      <c r="R27" s="92"/>
      <c r="S27" s="92"/>
      <c r="T27" s="76"/>
    </row>
    <row r="28" spans="2:20" s="79" customFormat="1" ht="12.6">
      <c r="B28" s="78"/>
      <c r="C28" s="78"/>
      <c r="D28" s="90" t="s">
        <v>76</v>
      </c>
      <c r="E28" s="90" t="s">
        <v>69</v>
      </c>
      <c r="F28" s="91" t="s">
        <v>102</v>
      </c>
      <c r="G28" s="91"/>
      <c r="H28" s="91"/>
      <c r="I28" s="91"/>
      <c r="J28" s="91"/>
      <c r="K28" s="91"/>
      <c r="L28" s="91"/>
      <c r="M28" s="91"/>
      <c r="N28" s="8"/>
      <c r="O28" s="8"/>
      <c r="P28" s="92"/>
      <c r="Q28" s="92">
        <f>Table13[[#This Row],[Tax Credit Scholarship ($)]]+Table13[[#This Row],[Other Financial Aid ($)]]</f>
        <v>0</v>
      </c>
      <c r="R28" s="92"/>
      <c r="S28" s="92"/>
      <c r="T28" s="76"/>
    </row>
    <row r="29" spans="2:20" s="79" customFormat="1" ht="12.6">
      <c r="B29" s="78"/>
      <c r="C29" s="78"/>
      <c r="D29" s="90" t="s">
        <v>76</v>
      </c>
      <c r="E29" s="90" t="s">
        <v>69</v>
      </c>
      <c r="F29" s="91" t="s">
        <v>102</v>
      </c>
      <c r="G29" s="91"/>
      <c r="H29" s="91"/>
      <c r="I29" s="91"/>
      <c r="J29" s="91"/>
      <c r="K29" s="91"/>
      <c r="L29" s="91"/>
      <c r="M29" s="91"/>
      <c r="N29" s="8"/>
      <c r="O29" s="8"/>
      <c r="P29" s="92"/>
      <c r="Q29" s="92">
        <f>Table13[[#This Row],[Tax Credit Scholarship ($)]]+Table13[[#This Row],[Other Financial Aid ($)]]</f>
        <v>0</v>
      </c>
      <c r="R29" s="92"/>
      <c r="S29" s="92"/>
      <c r="T29" s="76"/>
    </row>
    <row r="30" spans="2:20" s="79" customFormat="1" ht="12.6">
      <c r="B30" s="78"/>
      <c r="C30" s="78"/>
      <c r="D30" s="90" t="s">
        <v>76</v>
      </c>
      <c r="E30" s="90" t="s">
        <v>69</v>
      </c>
      <c r="F30" s="91" t="s">
        <v>102</v>
      </c>
      <c r="G30" s="91"/>
      <c r="H30" s="91"/>
      <c r="I30" s="91"/>
      <c r="J30" s="91"/>
      <c r="K30" s="91"/>
      <c r="L30" s="91"/>
      <c r="M30" s="91"/>
      <c r="N30" s="8"/>
      <c r="O30" s="8"/>
      <c r="P30" s="92"/>
      <c r="Q30" s="92">
        <f>Table13[[#This Row],[Tax Credit Scholarship ($)]]+Table13[[#This Row],[Other Financial Aid ($)]]</f>
        <v>0</v>
      </c>
      <c r="R30" s="92"/>
      <c r="S30" s="92"/>
      <c r="T30" s="76"/>
    </row>
    <row r="31" spans="2:20" s="79" customFormat="1" ht="12.6">
      <c r="B31" s="78"/>
      <c r="C31" s="78"/>
      <c r="D31" s="90" t="s">
        <v>76</v>
      </c>
      <c r="E31" s="90" t="s">
        <v>69</v>
      </c>
      <c r="F31" s="91" t="s">
        <v>102</v>
      </c>
      <c r="G31" s="91"/>
      <c r="H31" s="91"/>
      <c r="I31" s="91"/>
      <c r="J31" s="91"/>
      <c r="K31" s="91"/>
      <c r="L31" s="91"/>
      <c r="M31" s="91"/>
      <c r="N31" s="8"/>
      <c r="O31" s="8"/>
      <c r="P31" s="92"/>
      <c r="Q31" s="92">
        <f>Table13[[#This Row],[Tax Credit Scholarship ($)]]+Table13[[#This Row],[Other Financial Aid ($)]]</f>
        <v>0</v>
      </c>
      <c r="R31" s="92"/>
      <c r="S31" s="92"/>
      <c r="T31" s="76"/>
    </row>
    <row r="32" spans="2:20" s="79" customFormat="1" ht="12.6">
      <c r="B32" s="78"/>
      <c r="C32" s="78"/>
      <c r="D32" s="90" t="s">
        <v>76</v>
      </c>
      <c r="E32" s="90" t="s">
        <v>69</v>
      </c>
      <c r="F32" s="91" t="s">
        <v>102</v>
      </c>
      <c r="G32" s="91"/>
      <c r="H32" s="91"/>
      <c r="I32" s="91"/>
      <c r="J32" s="91"/>
      <c r="K32" s="91"/>
      <c r="L32" s="91"/>
      <c r="M32" s="91"/>
      <c r="N32" s="8"/>
      <c r="O32" s="8"/>
      <c r="P32" s="92"/>
      <c r="Q32" s="92">
        <f>Table13[[#This Row],[Tax Credit Scholarship ($)]]+Table13[[#This Row],[Other Financial Aid ($)]]</f>
        <v>0</v>
      </c>
      <c r="R32" s="92"/>
      <c r="S32" s="92"/>
      <c r="T32" s="76"/>
    </row>
    <row r="33" spans="2:20" s="79" customFormat="1" ht="12.6">
      <c r="B33" s="78"/>
      <c r="C33" s="78"/>
      <c r="D33" s="90" t="s">
        <v>76</v>
      </c>
      <c r="E33" s="90" t="s">
        <v>69</v>
      </c>
      <c r="F33" s="91" t="s">
        <v>102</v>
      </c>
      <c r="G33" s="91"/>
      <c r="H33" s="91"/>
      <c r="I33" s="91"/>
      <c r="J33" s="91"/>
      <c r="K33" s="91"/>
      <c r="L33" s="91"/>
      <c r="M33" s="91"/>
      <c r="N33" s="8"/>
      <c r="O33" s="8"/>
      <c r="P33" s="92"/>
      <c r="Q33" s="92">
        <f>Table13[[#This Row],[Tax Credit Scholarship ($)]]+Table13[[#This Row],[Other Financial Aid ($)]]</f>
        <v>0</v>
      </c>
      <c r="R33" s="92"/>
      <c r="S33" s="92"/>
      <c r="T33" s="76"/>
    </row>
    <row r="34" spans="2:20" s="79" customFormat="1" ht="12.6">
      <c r="B34" s="78"/>
      <c r="C34" s="78"/>
      <c r="D34" s="90" t="s">
        <v>76</v>
      </c>
      <c r="E34" s="90" t="s">
        <v>69</v>
      </c>
      <c r="F34" s="91" t="s">
        <v>102</v>
      </c>
      <c r="G34" s="91"/>
      <c r="H34" s="91"/>
      <c r="I34" s="91"/>
      <c r="J34" s="91"/>
      <c r="K34" s="91"/>
      <c r="L34" s="91"/>
      <c r="M34" s="91"/>
      <c r="N34" s="8"/>
      <c r="O34" s="8"/>
      <c r="P34" s="92"/>
      <c r="Q34" s="92">
        <f>Table13[[#This Row],[Tax Credit Scholarship ($)]]+Table13[[#This Row],[Other Financial Aid ($)]]</f>
        <v>0</v>
      </c>
      <c r="R34" s="92"/>
      <c r="S34" s="92"/>
      <c r="T34" s="76"/>
    </row>
    <row r="35" spans="2:20" s="79" customFormat="1" ht="12.6">
      <c r="B35" s="78"/>
      <c r="C35" s="78"/>
      <c r="D35" s="90"/>
      <c r="E35" s="90"/>
      <c r="F35" s="90"/>
      <c r="G35" s="91"/>
      <c r="H35" s="91"/>
      <c r="I35" s="91"/>
      <c r="J35" s="91"/>
      <c r="K35" s="91"/>
      <c r="L35" s="91"/>
      <c r="M35" s="91"/>
      <c r="N35" s="8"/>
      <c r="O35" s="8"/>
      <c r="P35" s="92"/>
      <c r="Q35" s="92">
        <f>Table13[[#This Row],[Tax Credit Scholarship ($)]]+Table13[[#This Row],[Other Financial Aid ($)]]</f>
        <v>0</v>
      </c>
      <c r="R35" s="92"/>
      <c r="S35" s="92"/>
      <c r="T35" s="76"/>
    </row>
    <row r="36" spans="2:20" s="79" customFormat="1" ht="12.6">
      <c r="B36" s="78"/>
      <c r="C36" s="78"/>
      <c r="D36" s="90"/>
      <c r="E36" s="90"/>
      <c r="F36" s="90"/>
      <c r="G36" s="91"/>
      <c r="H36" s="91"/>
      <c r="I36" s="91"/>
      <c r="J36" s="91"/>
      <c r="K36" s="91"/>
      <c r="L36" s="91"/>
      <c r="M36" s="91"/>
      <c r="N36" s="8"/>
      <c r="O36" s="8"/>
      <c r="P36" s="92"/>
      <c r="Q36" s="92">
        <f>Table13[[#This Row],[Tax Credit Scholarship ($)]]+Table13[[#This Row],[Other Financial Aid ($)]]</f>
        <v>0</v>
      </c>
      <c r="R36" s="92"/>
      <c r="S36" s="92"/>
      <c r="T36" s="76"/>
    </row>
    <row r="37" spans="2:20" s="79" customFormat="1" ht="12.6">
      <c r="B37" s="78"/>
      <c r="C37" s="78"/>
      <c r="D37" s="90"/>
      <c r="E37" s="90"/>
      <c r="F37" s="90"/>
      <c r="G37" s="91"/>
      <c r="H37" s="91"/>
      <c r="I37" s="91"/>
      <c r="J37" s="91"/>
      <c r="K37" s="91"/>
      <c r="L37" s="91"/>
      <c r="M37" s="91"/>
      <c r="N37" s="8"/>
      <c r="O37" s="8"/>
      <c r="P37" s="92"/>
      <c r="Q37" s="92">
        <f>Table13[[#This Row],[Tax Credit Scholarship ($)]]+Table13[[#This Row],[Other Financial Aid ($)]]</f>
        <v>0</v>
      </c>
      <c r="R37" s="92"/>
      <c r="S37" s="92"/>
      <c r="T37" s="76"/>
    </row>
    <row r="38" spans="2:20" s="79" customFormat="1" ht="12.6">
      <c r="B38" s="78"/>
      <c r="C38" s="78"/>
      <c r="D38" s="90"/>
      <c r="E38" s="90"/>
      <c r="F38" s="90"/>
      <c r="G38" s="91"/>
      <c r="H38" s="91"/>
      <c r="I38" s="91"/>
      <c r="J38" s="91"/>
      <c r="K38" s="91"/>
      <c r="L38" s="91"/>
      <c r="M38" s="91"/>
      <c r="N38" s="8"/>
      <c r="O38" s="8"/>
      <c r="P38" s="92"/>
      <c r="Q38" s="92">
        <f>Table13[[#This Row],[Tax Credit Scholarship ($)]]+Table13[[#This Row],[Other Financial Aid ($)]]</f>
        <v>0</v>
      </c>
      <c r="R38" s="92"/>
      <c r="S38" s="92"/>
      <c r="T38" s="76"/>
    </row>
    <row r="39" spans="2:20" s="79" customFormat="1" ht="12.6">
      <c r="B39" s="78"/>
      <c r="C39" s="78"/>
      <c r="D39" s="90"/>
      <c r="E39" s="90"/>
      <c r="F39" s="90"/>
      <c r="G39" s="91"/>
      <c r="H39" s="91"/>
      <c r="I39" s="91"/>
      <c r="J39" s="91"/>
      <c r="K39" s="91"/>
      <c r="L39" s="91"/>
      <c r="M39" s="91"/>
      <c r="N39" s="8"/>
      <c r="O39" s="8"/>
      <c r="P39" s="92"/>
      <c r="Q39" s="92">
        <f>Table13[[#This Row],[Tax Credit Scholarship ($)]]+Table13[[#This Row],[Other Financial Aid ($)]]</f>
        <v>0</v>
      </c>
      <c r="R39" s="92"/>
      <c r="S39" s="92"/>
      <c r="T39" s="76"/>
    </row>
    <row r="40" spans="2:20" s="79" customFormat="1" ht="12.6">
      <c r="B40" s="78"/>
      <c r="C40" s="78"/>
      <c r="D40" s="90"/>
      <c r="E40" s="90"/>
      <c r="F40" s="90"/>
      <c r="G40" s="91"/>
      <c r="H40" s="91"/>
      <c r="I40" s="91"/>
      <c r="J40" s="91"/>
      <c r="K40" s="91"/>
      <c r="L40" s="91"/>
      <c r="M40" s="91"/>
      <c r="N40" s="8"/>
      <c r="O40" s="8"/>
      <c r="P40" s="92"/>
      <c r="Q40" s="92">
        <f>Table13[[#This Row],[Tax Credit Scholarship ($)]]+Table13[[#This Row],[Other Financial Aid ($)]]</f>
        <v>0</v>
      </c>
      <c r="R40" s="92"/>
      <c r="S40" s="92"/>
      <c r="T40" s="76"/>
    </row>
    <row r="41" spans="2:20" s="79" customFormat="1" ht="12.6">
      <c r="B41" s="78"/>
      <c r="C41" s="78"/>
      <c r="D41" s="90"/>
      <c r="E41" s="90"/>
      <c r="F41" s="90"/>
      <c r="G41" s="91"/>
      <c r="H41" s="91"/>
      <c r="I41" s="91"/>
      <c r="J41" s="91"/>
      <c r="K41" s="91"/>
      <c r="L41" s="91"/>
      <c r="M41" s="91"/>
      <c r="N41" s="8"/>
      <c r="O41" s="8"/>
      <c r="P41" s="92"/>
      <c r="Q41" s="92">
        <f>Table13[[#This Row],[Tax Credit Scholarship ($)]]+Table13[[#This Row],[Other Financial Aid ($)]]</f>
        <v>0</v>
      </c>
      <c r="R41" s="92"/>
      <c r="S41" s="92"/>
      <c r="T41" s="76"/>
    </row>
    <row r="42" spans="2:20" s="79" customFormat="1" ht="12.6">
      <c r="B42" s="78"/>
      <c r="C42" s="78"/>
      <c r="D42" s="90"/>
      <c r="E42" s="90"/>
      <c r="F42" s="90"/>
      <c r="G42" s="91"/>
      <c r="H42" s="91"/>
      <c r="I42" s="91"/>
      <c r="J42" s="91"/>
      <c r="K42" s="91"/>
      <c r="L42" s="91"/>
      <c r="M42" s="91"/>
      <c r="N42" s="8"/>
      <c r="O42" s="8"/>
      <c r="P42" s="92"/>
      <c r="Q42" s="92">
        <f>Table13[[#This Row],[Tax Credit Scholarship ($)]]+Table13[[#This Row],[Other Financial Aid ($)]]</f>
        <v>0</v>
      </c>
      <c r="R42" s="92"/>
      <c r="S42" s="92"/>
      <c r="T42" s="76"/>
    </row>
    <row r="43" spans="2:20" s="79" customFormat="1" ht="12.6">
      <c r="B43" s="78"/>
      <c r="C43" s="78"/>
      <c r="D43" s="90"/>
      <c r="E43" s="90"/>
      <c r="F43" s="90"/>
      <c r="G43" s="91"/>
      <c r="H43" s="91"/>
      <c r="I43" s="91"/>
      <c r="J43" s="91"/>
      <c r="K43" s="91"/>
      <c r="L43" s="91"/>
      <c r="M43" s="91"/>
      <c r="N43" s="8"/>
      <c r="O43" s="8"/>
      <c r="P43" s="92"/>
      <c r="Q43" s="92">
        <f>Table13[[#This Row],[Tax Credit Scholarship ($)]]+Table13[[#This Row],[Other Financial Aid ($)]]</f>
        <v>0</v>
      </c>
      <c r="R43" s="92"/>
      <c r="S43" s="92"/>
      <c r="T43" s="76"/>
    </row>
    <row r="44" spans="2:20" s="79" customFormat="1" ht="12.6">
      <c r="B44" s="78"/>
      <c r="C44" s="78"/>
      <c r="D44" s="90"/>
      <c r="E44" s="90"/>
      <c r="F44" s="90"/>
      <c r="G44" s="91"/>
      <c r="H44" s="91"/>
      <c r="I44" s="91"/>
      <c r="J44" s="91"/>
      <c r="K44" s="91"/>
      <c r="L44" s="91"/>
      <c r="M44" s="91"/>
      <c r="N44" s="8"/>
      <c r="O44" s="8"/>
      <c r="P44" s="92"/>
      <c r="Q44" s="92">
        <f>Table13[[#This Row],[Tax Credit Scholarship ($)]]+Table13[[#This Row],[Other Financial Aid ($)]]</f>
        <v>0</v>
      </c>
      <c r="R44" s="92"/>
      <c r="S44" s="92"/>
      <c r="T44" s="76"/>
    </row>
    <row r="45" spans="2:20" s="79" customFormat="1" ht="12.6">
      <c r="B45" s="78"/>
      <c r="C45" s="78"/>
      <c r="D45" s="90"/>
      <c r="E45" s="90"/>
      <c r="F45" s="90"/>
      <c r="G45" s="91"/>
      <c r="H45" s="91"/>
      <c r="I45" s="91"/>
      <c r="J45" s="91"/>
      <c r="K45" s="91"/>
      <c r="L45" s="91"/>
      <c r="M45" s="91"/>
      <c r="N45" s="8"/>
      <c r="O45" s="8"/>
      <c r="P45" s="92"/>
      <c r="Q45" s="92">
        <f>Table13[[#This Row],[Tax Credit Scholarship ($)]]+Table13[[#This Row],[Other Financial Aid ($)]]</f>
        <v>0</v>
      </c>
      <c r="R45" s="92"/>
      <c r="S45" s="92"/>
      <c r="T45" s="76"/>
    </row>
    <row r="46" spans="2:20" s="79" customFormat="1" ht="12.6">
      <c r="B46" s="78"/>
      <c r="C46" s="78"/>
      <c r="D46" s="90"/>
      <c r="E46" s="90"/>
      <c r="F46" s="90"/>
      <c r="G46" s="91"/>
      <c r="H46" s="91"/>
      <c r="I46" s="91"/>
      <c r="J46" s="91"/>
      <c r="K46" s="91"/>
      <c r="L46" s="91"/>
      <c r="M46" s="91"/>
      <c r="N46" s="8"/>
      <c r="O46" s="8"/>
      <c r="P46" s="92"/>
      <c r="Q46" s="92">
        <f>Table13[[#This Row],[Tax Credit Scholarship ($)]]+Table13[[#This Row],[Other Financial Aid ($)]]</f>
        <v>0</v>
      </c>
      <c r="R46" s="92"/>
      <c r="S46" s="92"/>
      <c r="T46" s="76"/>
    </row>
    <row r="47" spans="2:20" s="79" customFormat="1" ht="12.6">
      <c r="B47" s="78"/>
      <c r="C47" s="78"/>
      <c r="D47" s="90"/>
      <c r="E47" s="90"/>
      <c r="F47" s="90"/>
      <c r="G47" s="91"/>
      <c r="H47" s="91"/>
      <c r="I47" s="91"/>
      <c r="J47" s="91"/>
      <c r="K47" s="91"/>
      <c r="L47" s="91"/>
      <c r="M47" s="91"/>
      <c r="N47" s="8"/>
      <c r="O47" s="8"/>
      <c r="P47" s="92"/>
      <c r="Q47" s="92">
        <f>Table13[[#This Row],[Tax Credit Scholarship ($)]]+Table13[[#This Row],[Other Financial Aid ($)]]</f>
        <v>0</v>
      </c>
      <c r="R47" s="92"/>
      <c r="S47" s="92"/>
      <c r="T47" s="76"/>
    </row>
    <row r="48" spans="2:20" s="79" customFormat="1" ht="12.6">
      <c r="B48" s="78"/>
      <c r="C48" s="78"/>
      <c r="D48" s="90"/>
      <c r="E48" s="90"/>
      <c r="F48" s="90"/>
      <c r="G48" s="91"/>
      <c r="H48" s="91"/>
      <c r="I48" s="91"/>
      <c r="J48" s="91"/>
      <c r="K48" s="91"/>
      <c r="L48" s="91"/>
      <c r="M48" s="91"/>
      <c r="N48" s="8"/>
      <c r="O48" s="8"/>
      <c r="P48" s="92"/>
      <c r="Q48" s="92">
        <f>Table13[[#This Row],[Tax Credit Scholarship ($)]]+Table13[[#This Row],[Other Financial Aid ($)]]</f>
        <v>0</v>
      </c>
      <c r="R48" s="92"/>
      <c r="S48" s="92"/>
      <c r="T48" s="76"/>
    </row>
    <row r="49" spans="2:20" s="79" customFormat="1" ht="12.6">
      <c r="B49" s="78"/>
      <c r="C49" s="78"/>
      <c r="D49" s="90"/>
      <c r="E49" s="90"/>
      <c r="F49" s="90"/>
      <c r="G49" s="91"/>
      <c r="H49" s="91"/>
      <c r="I49" s="91"/>
      <c r="J49" s="91"/>
      <c r="K49" s="91"/>
      <c r="L49" s="91"/>
      <c r="M49" s="91"/>
      <c r="N49" s="8"/>
      <c r="O49" s="8"/>
      <c r="P49" s="92"/>
      <c r="Q49" s="92">
        <f>Table13[[#This Row],[Tax Credit Scholarship ($)]]+Table13[[#This Row],[Other Financial Aid ($)]]</f>
        <v>0</v>
      </c>
      <c r="R49" s="92"/>
      <c r="S49" s="92"/>
      <c r="T49" s="76"/>
    </row>
    <row r="50" spans="2:20" s="79" customFormat="1" ht="12.6">
      <c r="B50" s="78"/>
      <c r="C50" s="78"/>
      <c r="D50" s="90"/>
      <c r="E50" s="90"/>
      <c r="F50" s="90"/>
      <c r="G50" s="91"/>
      <c r="H50" s="91"/>
      <c r="I50" s="91"/>
      <c r="J50" s="91"/>
      <c r="K50" s="91"/>
      <c r="L50" s="91"/>
      <c r="M50" s="91"/>
      <c r="N50" s="8"/>
      <c r="O50" s="8"/>
      <c r="P50" s="92"/>
      <c r="Q50" s="92">
        <f>Table13[[#This Row],[Tax Credit Scholarship ($)]]+Table13[[#This Row],[Other Financial Aid ($)]]</f>
        <v>0</v>
      </c>
      <c r="R50" s="92"/>
      <c r="S50" s="92"/>
      <c r="T50" s="76"/>
    </row>
    <row r="51" spans="2:20" s="79" customFormat="1" ht="12.6">
      <c r="B51" s="78"/>
      <c r="C51" s="78"/>
      <c r="D51" s="90"/>
      <c r="E51" s="90"/>
      <c r="F51" s="90"/>
      <c r="G51" s="91"/>
      <c r="H51" s="91"/>
      <c r="I51" s="91"/>
      <c r="J51" s="91"/>
      <c r="K51" s="91"/>
      <c r="L51" s="91"/>
      <c r="M51" s="91"/>
      <c r="N51" s="8"/>
      <c r="O51" s="8"/>
      <c r="P51" s="92"/>
      <c r="Q51" s="92">
        <f>Table13[[#This Row],[Tax Credit Scholarship ($)]]+Table13[[#This Row],[Other Financial Aid ($)]]</f>
        <v>0</v>
      </c>
      <c r="R51" s="92"/>
      <c r="S51" s="92"/>
      <c r="T51" s="76"/>
    </row>
    <row r="52" spans="2:20" s="79" customFormat="1" ht="12.6">
      <c r="B52" s="78"/>
      <c r="C52" s="78"/>
      <c r="D52" s="90"/>
      <c r="E52" s="90"/>
      <c r="F52" s="90"/>
      <c r="G52" s="91"/>
      <c r="H52" s="91"/>
      <c r="I52" s="91"/>
      <c r="J52" s="91"/>
      <c r="K52" s="91"/>
      <c r="L52" s="91"/>
      <c r="M52" s="91"/>
      <c r="N52" s="8"/>
      <c r="O52" s="8"/>
      <c r="P52" s="92"/>
      <c r="Q52" s="92">
        <f>Table13[[#This Row],[Tax Credit Scholarship ($)]]+Table13[[#This Row],[Other Financial Aid ($)]]</f>
        <v>0</v>
      </c>
      <c r="R52" s="92"/>
      <c r="S52" s="92"/>
      <c r="T52" s="76"/>
    </row>
    <row r="53" spans="2:20" s="79" customFormat="1" ht="12.6">
      <c r="B53" s="78"/>
      <c r="C53" s="78"/>
      <c r="D53" s="90"/>
      <c r="E53" s="90"/>
      <c r="F53" s="90"/>
      <c r="G53" s="91"/>
      <c r="H53" s="91"/>
      <c r="I53" s="91"/>
      <c r="J53" s="91"/>
      <c r="K53" s="91"/>
      <c r="L53" s="91"/>
      <c r="M53" s="91"/>
      <c r="N53" s="8"/>
      <c r="O53" s="8"/>
      <c r="P53" s="92"/>
      <c r="Q53" s="92">
        <f>Table13[[#This Row],[Tax Credit Scholarship ($)]]+Table13[[#This Row],[Other Financial Aid ($)]]</f>
        <v>0</v>
      </c>
      <c r="R53" s="92"/>
      <c r="S53" s="92"/>
      <c r="T53" s="76"/>
    </row>
    <row r="54" spans="2:20" s="79" customFormat="1" ht="12.6">
      <c r="B54" s="78"/>
      <c r="C54" s="78"/>
      <c r="D54" s="90"/>
      <c r="E54" s="90"/>
      <c r="F54" s="90"/>
      <c r="G54" s="91"/>
      <c r="H54" s="91"/>
      <c r="I54" s="91"/>
      <c r="J54" s="91"/>
      <c r="K54" s="91"/>
      <c r="L54" s="91"/>
      <c r="M54" s="91"/>
      <c r="N54" s="8"/>
      <c r="O54" s="8"/>
      <c r="P54" s="92"/>
      <c r="Q54" s="92">
        <f>Table13[[#This Row],[Tax Credit Scholarship ($)]]+Table13[[#This Row],[Other Financial Aid ($)]]</f>
        <v>0</v>
      </c>
      <c r="R54" s="92"/>
      <c r="S54" s="92"/>
      <c r="T54" s="76"/>
    </row>
    <row r="55" spans="2:20" s="79" customFormat="1" ht="12.6">
      <c r="B55" s="78"/>
      <c r="C55" s="78"/>
      <c r="D55" s="90"/>
      <c r="E55" s="90"/>
      <c r="F55" s="90"/>
      <c r="G55" s="91"/>
      <c r="H55" s="91"/>
      <c r="I55" s="91"/>
      <c r="J55" s="91"/>
      <c r="K55" s="91"/>
      <c r="L55" s="91"/>
      <c r="M55" s="91"/>
      <c r="N55" s="8"/>
      <c r="O55" s="8"/>
      <c r="P55" s="92"/>
      <c r="Q55" s="92">
        <f>Table13[[#This Row],[Tax Credit Scholarship ($)]]+Table13[[#This Row],[Other Financial Aid ($)]]</f>
        <v>0</v>
      </c>
      <c r="R55" s="92"/>
      <c r="S55" s="92"/>
      <c r="T55" s="76"/>
    </row>
    <row r="56" spans="2:20" s="79" customFormat="1" ht="12.6">
      <c r="B56" s="78"/>
      <c r="C56" s="78"/>
      <c r="D56" s="90"/>
      <c r="E56" s="90"/>
      <c r="F56" s="90"/>
      <c r="G56" s="91"/>
      <c r="H56" s="91"/>
      <c r="I56" s="91"/>
      <c r="J56" s="91"/>
      <c r="K56" s="91"/>
      <c r="L56" s="91"/>
      <c r="M56" s="91"/>
      <c r="N56" s="8"/>
      <c r="O56" s="8"/>
      <c r="P56" s="92"/>
      <c r="Q56" s="92">
        <f>Table13[[#This Row],[Tax Credit Scholarship ($)]]+Table13[[#This Row],[Other Financial Aid ($)]]</f>
        <v>0</v>
      </c>
      <c r="R56" s="92"/>
      <c r="S56" s="92"/>
      <c r="T56" s="76"/>
    </row>
    <row r="57" spans="2:20" s="79" customFormat="1" ht="12.6">
      <c r="B57" s="78"/>
      <c r="C57" s="78"/>
      <c r="D57" s="90"/>
      <c r="E57" s="90"/>
      <c r="F57" s="90"/>
      <c r="G57" s="91"/>
      <c r="H57" s="91"/>
      <c r="I57" s="91"/>
      <c r="J57" s="91"/>
      <c r="K57" s="91"/>
      <c r="L57" s="91"/>
      <c r="M57" s="91"/>
      <c r="N57" s="8"/>
      <c r="O57" s="8"/>
      <c r="P57" s="92"/>
      <c r="Q57" s="92">
        <f>Table13[[#This Row],[Tax Credit Scholarship ($)]]+Table13[[#This Row],[Other Financial Aid ($)]]</f>
        <v>0</v>
      </c>
      <c r="R57" s="92"/>
      <c r="S57" s="92"/>
      <c r="T57" s="76"/>
    </row>
    <row r="58" spans="2:20" s="79" customFormat="1" ht="12.6">
      <c r="B58" s="78"/>
      <c r="C58" s="78"/>
      <c r="D58" s="90"/>
      <c r="E58" s="90"/>
      <c r="F58" s="90"/>
      <c r="G58" s="91"/>
      <c r="H58" s="91"/>
      <c r="I58" s="91"/>
      <c r="J58" s="91"/>
      <c r="K58" s="91"/>
      <c r="L58" s="91"/>
      <c r="M58" s="91"/>
      <c r="N58" s="8"/>
      <c r="O58" s="8"/>
      <c r="P58" s="92"/>
      <c r="Q58" s="92">
        <f>Table13[[#This Row],[Tax Credit Scholarship ($)]]+Table13[[#This Row],[Other Financial Aid ($)]]</f>
        <v>0</v>
      </c>
      <c r="R58" s="92"/>
      <c r="S58" s="92"/>
      <c r="T58" s="76"/>
    </row>
    <row r="59" spans="2:20" s="79" customFormat="1" ht="12.6">
      <c r="B59" s="78"/>
      <c r="C59" s="78"/>
      <c r="D59" s="90"/>
      <c r="E59" s="90"/>
      <c r="F59" s="90"/>
      <c r="G59" s="91"/>
      <c r="H59" s="91"/>
      <c r="I59" s="91"/>
      <c r="J59" s="91"/>
      <c r="K59" s="91"/>
      <c r="L59" s="91"/>
      <c r="M59" s="91"/>
      <c r="N59" s="8"/>
      <c r="O59" s="8"/>
      <c r="P59" s="92"/>
      <c r="Q59" s="92">
        <f>Table13[[#This Row],[Tax Credit Scholarship ($)]]+Table13[[#This Row],[Other Financial Aid ($)]]</f>
        <v>0</v>
      </c>
      <c r="R59" s="92"/>
      <c r="S59" s="92"/>
      <c r="T59" s="76"/>
    </row>
    <row r="60" spans="2:20" s="79" customFormat="1" ht="12.6">
      <c r="B60" s="78"/>
      <c r="C60" s="78"/>
      <c r="D60" s="90"/>
      <c r="E60" s="90"/>
      <c r="F60" s="90"/>
      <c r="G60" s="91"/>
      <c r="H60" s="91"/>
      <c r="I60" s="91"/>
      <c r="J60" s="91"/>
      <c r="K60" s="91"/>
      <c r="L60" s="91"/>
      <c r="M60" s="91"/>
      <c r="N60" s="8"/>
      <c r="O60" s="8"/>
      <c r="P60" s="92"/>
      <c r="Q60" s="92">
        <f>Table13[[#This Row],[Tax Credit Scholarship ($)]]+Table13[[#This Row],[Other Financial Aid ($)]]</f>
        <v>0</v>
      </c>
      <c r="R60" s="92"/>
      <c r="S60" s="92"/>
      <c r="T60" s="76"/>
    </row>
    <row r="61" spans="2:20" s="79" customFormat="1" ht="12.6">
      <c r="B61" s="78"/>
      <c r="C61" s="78"/>
      <c r="D61" s="90"/>
      <c r="E61" s="90"/>
      <c r="F61" s="90"/>
      <c r="G61" s="91"/>
      <c r="H61" s="91"/>
      <c r="I61" s="91"/>
      <c r="J61" s="91"/>
      <c r="K61" s="91"/>
      <c r="L61" s="91"/>
      <c r="M61" s="91"/>
      <c r="N61" s="8"/>
      <c r="O61" s="8"/>
      <c r="P61" s="92"/>
      <c r="Q61" s="92">
        <f>Table13[[#This Row],[Tax Credit Scholarship ($)]]+Table13[[#This Row],[Other Financial Aid ($)]]</f>
        <v>0</v>
      </c>
      <c r="R61" s="92"/>
      <c r="S61" s="92"/>
      <c r="T61" s="76"/>
    </row>
    <row r="62" spans="2:20" s="79" customFormat="1" ht="12.6">
      <c r="B62" s="78"/>
      <c r="C62" s="78"/>
      <c r="D62" s="90"/>
      <c r="E62" s="90"/>
      <c r="F62" s="90"/>
      <c r="G62" s="91"/>
      <c r="H62" s="91"/>
      <c r="I62" s="91"/>
      <c r="J62" s="91"/>
      <c r="K62" s="91"/>
      <c r="L62" s="91"/>
      <c r="M62" s="91"/>
      <c r="N62" s="8"/>
      <c r="O62" s="8"/>
      <c r="P62" s="92"/>
      <c r="Q62" s="92">
        <f>Table13[[#This Row],[Tax Credit Scholarship ($)]]+Table13[[#This Row],[Other Financial Aid ($)]]</f>
        <v>0</v>
      </c>
      <c r="R62" s="92"/>
      <c r="S62" s="92"/>
      <c r="T62" s="76"/>
    </row>
    <row r="63" spans="2:20" s="79" customFormat="1" ht="12.6">
      <c r="B63" s="78"/>
      <c r="C63" s="78"/>
      <c r="D63" s="90"/>
      <c r="E63" s="90"/>
      <c r="F63" s="90"/>
      <c r="G63" s="91"/>
      <c r="H63" s="91"/>
      <c r="I63" s="91"/>
      <c r="J63" s="91"/>
      <c r="K63" s="91"/>
      <c r="L63" s="91"/>
      <c r="M63" s="91"/>
      <c r="N63" s="8"/>
      <c r="O63" s="8"/>
      <c r="P63" s="92"/>
      <c r="Q63" s="92">
        <f>Table13[[#This Row],[Tax Credit Scholarship ($)]]+Table13[[#This Row],[Other Financial Aid ($)]]</f>
        <v>0</v>
      </c>
      <c r="R63" s="92"/>
      <c r="S63" s="92"/>
      <c r="T63" s="76"/>
    </row>
    <row r="64" spans="2:20" s="79" customFormat="1" ht="12.6">
      <c r="B64" s="78"/>
      <c r="C64" s="78"/>
      <c r="D64" s="90"/>
      <c r="E64" s="90"/>
      <c r="F64" s="90"/>
      <c r="G64" s="91"/>
      <c r="H64" s="91"/>
      <c r="I64" s="91"/>
      <c r="J64" s="91"/>
      <c r="K64" s="91"/>
      <c r="L64" s="91"/>
      <c r="M64" s="91"/>
      <c r="N64" s="8"/>
      <c r="O64" s="8"/>
      <c r="P64" s="92"/>
      <c r="Q64" s="92">
        <f>Table13[[#This Row],[Tax Credit Scholarship ($)]]+Table13[[#This Row],[Other Financial Aid ($)]]</f>
        <v>0</v>
      </c>
      <c r="R64" s="92"/>
      <c r="S64" s="92"/>
      <c r="T64" s="76"/>
    </row>
    <row r="65" spans="2:20" s="79" customFormat="1" ht="12.6">
      <c r="B65" s="78"/>
      <c r="C65" s="78"/>
      <c r="D65" s="90"/>
      <c r="E65" s="90"/>
      <c r="F65" s="90"/>
      <c r="G65" s="91"/>
      <c r="H65" s="91"/>
      <c r="I65" s="91"/>
      <c r="J65" s="91"/>
      <c r="K65" s="91"/>
      <c r="L65" s="91"/>
      <c r="M65" s="91"/>
      <c r="N65" s="8"/>
      <c r="O65" s="8"/>
      <c r="P65" s="92"/>
      <c r="Q65" s="92">
        <f>Table13[[#This Row],[Tax Credit Scholarship ($)]]+Table13[[#This Row],[Other Financial Aid ($)]]</f>
        <v>0</v>
      </c>
      <c r="R65" s="92"/>
      <c r="S65" s="92"/>
      <c r="T65" s="76"/>
    </row>
    <row r="66" spans="2:20" s="79" customFormat="1" ht="12.6">
      <c r="B66" s="78"/>
      <c r="C66" s="78"/>
      <c r="D66" s="90"/>
      <c r="E66" s="90"/>
      <c r="F66" s="90"/>
      <c r="G66" s="91"/>
      <c r="H66" s="91"/>
      <c r="I66" s="91"/>
      <c r="J66" s="91"/>
      <c r="K66" s="91"/>
      <c r="L66" s="91"/>
      <c r="M66" s="91"/>
      <c r="N66" s="8"/>
      <c r="O66" s="8"/>
      <c r="P66" s="92"/>
      <c r="Q66" s="92">
        <f>Table13[[#This Row],[Tax Credit Scholarship ($)]]+Table13[[#This Row],[Other Financial Aid ($)]]</f>
        <v>0</v>
      </c>
      <c r="R66" s="92"/>
      <c r="S66" s="92"/>
      <c r="T66" s="76"/>
    </row>
    <row r="67" spans="2:20" s="79" customFormat="1" ht="12.6">
      <c r="B67" s="78"/>
      <c r="C67" s="78"/>
      <c r="D67" s="90"/>
      <c r="E67" s="90"/>
      <c r="F67" s="90"/>
      <c r="G67" s="91"/>
      <c r="H67" s="91"/>
      <c r="I67" s="91"/>
      <c r="J67" s="91"/>
      <c r="K67" s="91"/>
      <c r="L67" s="91"/>
      <c r="M67" s="91"/>
      <c r="N67" s="8"/>
      <c r="O67" s="8"/>
      <c r="P67" s="92"/>
      <c r="Q67" s="92">
        <f>Table13[[#This Row],[Tax Credit Scholarship ($)]]+Table13[[#This Row],[Other Financial Aid ($)]]</f>
        <v>0</v>
      </c>
      <c r="R67" s="92"/>
      <c r="S67" s="92"/>
      <c r="T67" s="76"/>
    </row>
    <row r="68" spans="2:20" s="79" customFormat="1" ht="12.6">
      <c r="B68" s="78"/>
      <c r="C68" s="78"/>
      <c r="D68" s="90"/>
      <c r="E68" s="90"/>
      <c r="F68" s="90"/>
      <c r="G68" s="91"/>
      <c r="H68" s="91"/>
      <c r="I68" s="91"/>
      <c r="J68" s="91"/>
      <c r="K68" s="91"/>
      <c r="L68" s="91"/>
      <c r="M68" s="91"/>
      <c r="N68" s="8"/>
      <c r="O68" s="8"/>
      <c r="P68" s="92"/>
      <c r="Q68" s="92">
        <f>Table13[[#This Row],[Tax Credit Scholarship ($)]]+Table13[[#This Row],[Other Financial Aid ($)]]</f>
        <v>0</v>
      </c>
      <c r="R68" s="92"/>
      <c r="S68" s="92"/>
      <c r="T68" s="76"/>
    </row>
    <row r="69" spans="2:20" s="79" customFormat="1" ht="12.6">
      <c r="B69" s="78"/>
      <c r="C69" s="78"/>
      <c r="D69" s="90"/>
      <c r="E69" s="90"/>
      <c r="F69" s="90"/>
      <c r="G69" s="91"/>
      <c r="H69" s="91"/>
      <c r="I69" s="91"/>
      <c r="J69" s="91"/>
      <c r="K69" s="91"/>
      <c r="L69" s="91"/>
      <c r="M69" s="91"/>
      <c r="N69" s="8"/>
      <c r="O69" s="8"/>
      <c r="P69" s="92"/>
      <c r="Q69" s="92">
        <f>Table13[[#This Row],[Tax Credit Scholarship ($)]]+Table13[[#This Row],[Other Financial Aid ($)]]</f>
        <v>0</v>
      </c>
      <c r="R69" s="92"/>
      <c r="S69" s="92"/>
      <c r="T69" s="76"/>
    </row>
    <row r="70" spans="2:20" s="79" customFormat="1" ht="12.6">
      <c r="B70" s="78"/>
      <c r="C70" s="78"/>
      <c r="D70" s="90"/>
      <c r="E70" s="90"/>
      <c r="F70" s="90"/>
      <c r="G70" s="91"/>
      <c r="H70" s="91"/>
      <c r="I70" s="91"/>
      <c r="J70" s="91"/>
      <c r="K70" s="91"/>
      <c r="L70" s="91"/>
      <c r="M70" s="91"/>
      <c r="N70" s="8"/>
      <c r="O70" s="8"/>
      <c r="P70" s="92"/>
      <c r="Q70" s="92">
        <f>Table13[[#This Row],[Tax Credit Scholarship ($)]]+Table13[[#This Row],[Other Financial Aid ($)]]</f>
        <v>0</v>
      </c>
      <c r="R70" s="92"/>
      <c r="S70" s="92"/>
      <c r="T70" s="76"/>
    </row>
    <row r="71" spans="2:20" s="79" customFormat="1" ht="12.6">
      <c r="B71" s="78"/>
      <c r="C71" s="78"/>
      <c r="D71" s="90"/>
      <c r="E71" s="90"/>
      <c r="F71" s="90"/>
      <c r="G71" s="91"/>
      <c r="H71" s="91"/>
      <c r="I71" s="91"/>
      <c r="J71" s="91"/>
      <c r="K71" s="91"/>
      <c r="L71" s="91"/>
      <c r="M71" s="91"/>
      <c r="N71" s="8"/>
      <c r="O71" s="8"/>
      <c r="P71" s="92"/>
      <c r="Q71" s="92">
        <f>Table13[[#This Row],[Tax Credit Scholarship ($)]]+Table13[[#This Row],[Other Financial Aid ($)]]</f>
        <v>0</v>
      </c>
      <c r="R71" s="92"/>
      <c r="S71" s="92"/>
      <c r="T71" s="76"/>
    </row>
    <row r="72" spans="2:20" s="79" customFormat="1" ht="12.6">
      <c r="B72" s="78"/>
      <c r="C72" s="78"/>
      <c r="D72" s="90"/>
      <c r="E72" s="90"/>
      <c r="F72" s="90"/>
      <c r="G72" s="91"/>
      <c r="H72" s="91"/>
      <c r="I72" s="91"/>
      <c r="J72" s="91"/>
      <c r="K72" s="91"/>
      <c r="L72" s="91"/>
      <c r="M72" s="91"/>
      <c r="N72" s="8"/>
      <c r="O72" s="8"/>
      <c r="P72" s="92"/>
      <c r="Q72" s="92">
        <f>Table13[[#This Row],[Tax Credit Scholarship ($)]]+Table13[[#This Row],[Other Financial Aid ($)]]</f>
        <v>0</v>
      </c>
      <c r="R72" s="92"/>
      <c r="S72" s="92"/>
      <c r="T72" s="76"/>
    </row>
    <row r="73" spans="2:20" s="79" customFormat="1" ht="12.6">
      <c r="B73" s="78"/>
      <c r="C73" s="78"/>
      <c r="D73" s="90"/>
      <c r="E73" s="90"/>
      <c r="F73" s="90"/>
      <c r="G73" s="91"/>
      <c r="H73" s="91"/>
      <c r="I73" s="91"/>
      <c r="J73" s="91"/>
      <c r="K73" s="91"/>
      <c r="L73" s="91"/>
      <c r="M73" s="91"/>
      <c r="N73" s="8"/>
      <c r="O73" s="8"/>
      <c r="P73" s="92"/>
      <c r="Q73" s="92">
        <f>Table13[[#This Row],[Tax Credit Scholarship ($)]]+Table13[[#This Row],[Other Financial Aid ($)]]</f>
        <v>0</v>
      </c>
      <c r="R73" s="92"/>
      <c r="S73" s="92"/>
      <c r="T73" s="76"/>
    </row>
    <row r="74" spans="2:20" s="79" customFormat="1" ht="12.6">
      <c r="B74" s="78"/>
      <c r="C74" s="78"/>
      <c r="D74" s="90"/>
      <c r="E74" s="90"/>
      <c r="F74" s="90"/>
      <c r="G74" s="91"/>
      <c r="H74" s="91"/>
      <c r="I74" s="91"/>
      <c r="J74" s="91"/>
      <c r="K74" s="91"/>
      <c r="L74" s="91"/>
      <c r="M74" s="91"/>
      <c r="N74" s="8"/>
      <c r="O74" s="8"/>
      <c r="P74" s="92"/>
      <c r="Q74" s="92">
        <f>Table13[[#This Row],[Tax Credit Scholarship ($)]]+Table13[[#This Row],[Other Financial Aid ($)]]</f>
        <v>0</v>
      </c>
      <c r="R74" s="92"/>
      <c r="S74" s="92"/>
      <c r="T74" s="76"/>
    </row>
    <row r="75" spans="2:20" s="79" customFormat="1" ht="12.6">
      <c r="B75" s="78"/>
      <c r="C75" s="78"/>
      <c r="D75" s="90"/>
      <c r="E75" s="90"/>
      <c r="F75" s="90"/>
      <c r="G75" s="91"/>
      <c r="H75" s="91"/>
      <c r="I75" s="91"/>
      <c r="J75" s="91"/>
      <c r="K75" s="91"/>
      <c r="L75" s="91"/>
      <c r="M75" s="91"/>
      <c r="N75" s="8"/>
      <c r="O75" s="8"/>
      <c r="P75" s="92"/>
      <c r="Q75" s="92">
        <f>Table13[[#This Row],[Tax Credit Scholarship ($)]]+Table13[[#This Row],[Other Financial Aid ($)]]</f>
        <v>0</v>
      </c>
      <c r="R75" s="92"/>
      <c r="S75" s="92"/>
      <c r="T75" s="76"/>
    </row>
    <row r="76" spans="2:20" s="79" customFormat="1" ht="12.6">
      <c r="B76" s="78"/>
      <c r="C76" s="78"/>
      <c r="D76" s="90"/>
      <c r="E76" s="90"/>
      <c r="F76" s="90"/>
      <c r="G76" s="91"/>
      <c r="H76" s="91"/>
      <c r="I76" s="91"/>
      <c r="J76" s="91"/>
      <c r="K76" s="91"/>
      <c r="L76" s="91"/>
      <c r="M76" s="91"/>
      <c r="N76" s="8"/>
      <c r="O76" s="8"/>
      <c r="P76" s="92"/>
      <c r="Q76" s="92">
        <f>Table13[[#This Row],[Tax Credit Scholarship ($)]]+Table13[[#This Row],[Other Financial Aid ($)]]</f>
        <v>0</v>
      </c>
      <c r="R76" s="92"/>
      <c r="S76" s="92"/>
      <c r="T76" s="76"/>
    </row>
    <row r="77" spans="2:20" s="79" customFormat="1" ht="12.6">
      <c r="B77" s="78"/>
      <c r="C77" s="78"/>
      <c r="D77" s="90"/>
      <c r="E77" s="90"/>
      <c r="F77" s="90"/>
      <c r="G77" s="91"/>
      <c r="H77" s="91"/>
      <c r="I77" s="91"/>
      <c r="J77" s="91"/>
      <c r="K77" s="91"/>
      <c r="L77" s="91"/>
      <c r="M77" s="91"/>
      <c r="N77" s="8"/>
      <c r="O77" s="8"/>
      <c r="P77" s="92"/>
      <c r="Q77" s="92">
        <f>Table13[[#This Row],[Tax Credit Scholarship ($)]]+Table13[[#This Row],[Other Financial Aid ($)]]</f>
        <v>0</v>
      </c>
      <c r="R77" s="92"/>
      <c r="S77" s="92"/>
      <c r="T77" s="76"/>
    </row>
    <row r="78" spans="2:20" s="79" customFormat="1" ht="12.6">
      <c r="B78" s="78"/>
      <c r="C78" s="78"/>
      <c r="D78" s="90"/>
      <c r="E78" s="90"/>
      <c r="F78" s="90"/>
      <c r="G78" s="91"/>
      <c r="H78" s="91"/>
      <c r="I78" s="91"/>
      <c r="J78" s="91"/>
      <c r="K78" s="91"/>
      <c r="L78" s="91"/>
      <c r="M78" s="91"/>
      <c r="N78" s="8"/>
      <c r="O78" s="8"/>
      <c r="P78" s="92"/>
      <c r="Q78" s="92">
        <f>Table13[[#This Row],[Tax Credit Scholarship ($)]]+Table13[[#This Row],[Other Financial Aid ($)]]</f>
        <v>0</v>
      </c>
      <c r="R78" s="92"/>
      <c r="S78" s="92"/>
      <c r="T78" s="76"/>
    </row>
    <row r="79" spans="2:20" s="79" customFormat="1" ht="12.6">
      <c r="B79" s="78"/>
      <c r="C79" s="78"/>
      <c r="D79" s="90"/>
      <c r="E79" s="90"/>
      <c r="F79" s="90"/>
      <c r="G79" s="91"/>
      <c r="H79" s="91"/>
      <c r="I79" s="91"/>
      <c r="J79" s="91"/>
      <c r="K79" s="91"/>
      <c r="L79" s="91"/>
      <c r="M79" s="91"/>
      <c r="N79" s="8"/>
      <c r="O79" s="8"/>
      <c r="P79" s="92"/>
      <c r="Q79" s="92">
        <f>Table13[[#This Row],[Tax Credit Scholarship ($)]]+Table13[[#This Row],[Other Financial Aid ($)]]</f>
        <v>0</v>
      </c>
      <c r="R79" s="92"/>
      <c r="S79" s="92"/>
      <c r="T79" s="76"/>
    </row>
    <row r="80" spans="2:20" s="79" customFormat="1" ht="12.6">
      <c r="B80" s="78"/>
      <c r="C80" s="78"/>
      <c r="D80" s="90"/>
      <c r="E80" s="90"/>
      <c r="F80" s="90"/>
      <c r="G80" s="91"/>
      <c r="H80" s="91"/>
      <c r="I80" s="91"/>
      <c r="J80" s="91"/>
      <c r="K80" s="91"/>
      <c r="L80" s="91"/>
      <c r="M80" s="91"/>
      <c r="N80" s="8"/>
      <c r="O80" s="8"/>
      <c r="P80" s="92"/>
      <c r="Q80" s="92">
        <f>Table13[[#This Row],[Tax Credit Scholarship ($)]]+Table13[[#This Row],[Other Financial Aid ($)]]</f>
        <v>0</v>
      </c>
      <c r="R80" s="92"/>
      <c r="S80" s="92"/>
      <c r="T80" s="76"/>
    </row>
    <row r="81" spans="2:20" s="79" customFormat="1" ht="12.6">
      <c r="B81" s="78"/>
      <c r="C81" s="78"/>
      <c r="D81" s="90"/>
      <c r="E81" s="90"/>
      <c r="F81" s="90"/>
      <c r="G81" s="91"/>
      <c r="H81" s="91"/>
      <c r="I81" s="91"/>
      <c r="J81" s="91"/>
      <c r="K81" s="91"/>
      <c r="L81" s="91"/>
      <c r="M81" s="91"/>
      <c r="N81" s="8"/>
      <c r="O81" s="8"/>
      <c r="P81" s="92"/>
      <c r="Q81" s="92">
        <f>Table13[[#This Row],[Tax Credit Scholarship ($)]]+Table13[[#This Row],[Other Financial Aid ($)]]</f>
        <v>0</v>
      </c>
      <c r="R81" s="92"/>
      <c r="S81" s="92"/>
      <c r="T81" s="76"/>
    </row>
    <row r="82" spans="2:20" s="79" customFormat="1" ht="12.6">
      <c r="B82" s="78"/>
      <c r="C82" s="78"/>
      <c r="D82" s="90"/>
      <c r="E82" s="90"/>
      <c r="F82" s="90"/>
      <c r="G82" s="91"/>
      <c r="H82" s="91"/>
      <c r="I82" s="91"/>
      <c r="J82" s="91"/>
      <c r="K82" s="91"/>
      <c r="L82" s="91"/>
      <c r="M82" s="91"/>
      <c r="N82" s="8"/>
      <c r="O82" s="8"/>
      <c r="P82" s="92"/>
      <c r="Q82" s="92">
        <f>Table13[[#This Row],[Tax Credit Scholarship ($)]]+Table13[[#This Row],[Other Financial Aid ($)]]</f>
        <v>0</v>
      </c>
      <c r="R82" s="92"/>
      <c r="S82" s="92"/>
      <c r="T82" s="76"/>
    </row>
    <row r="83" spans="2:20" s="79" customFormat="1" ht="12.6">
      <c r="B83" s="78"/>
      <c r="C83" s="78"/>
      <c r="D83" s="90"/>
      <c r="E83" s="90"/>
      <c r="F83" s="90"/>
      <c r="G83" s="91"/>
      <c r="H83" s="91"/>
      <c r="I83" s="91"/>
      <c r="J83" s="91"/>
      <c r="K83" s="91"/>
      <c r="L83" s="91"/>
      <c r="M83" s="91"/>
      <c r="N83" s="8"/>
      <c r="O83" s="8"/>
      <c r="P83" s="92"/>
      <c r="Q83" s="92">
        <f>Table13[[#This Row],[Tax Credit Scholarship ($)]]+Table13[[#This Row],[Other Financial Aid ($)]]</f>
        <v>0</v>
      </c>
      <c r="R83" s="92"/>
      <c r="S83" s="92"/>
      <c r="T83" s="76"/>
    </row>
    <row r="84" spans="2:20" s="79" customFormat="1" ht="12.6">
      <c r="B84" s="78"/>
      <c r="C84" s="78"/>
      <c r="D84" s="90"/>
      <c r="E84" s="90"/>
      <c r="F84" s="90"/>
      <c r="G84" s="91"/>
      <c r="H84" s="91"/>
      <c r="I84" s="91"/>
      <c r="J84" s="91"/>
      <c r="K84" s="91"/>
      <c r="L84" s="91"/>
      <c r="M84" s="91"/>
      <c r="N84" s="8"/>
      <c r="O84" s="8"/>
      <c r="P84" s="92"/>
      <c r="Q84" s="92">
        <f>Table13[[#This Row],[Tax Credit Scholarship ($)]]+Table13[[#This Row],[Other Financial Aid ($)]]</f>
        <v>0</v>
      </c>
      <c r="R84" s="92"/>
      <c r="S84" s="92"/>
      <c r="T84" s="76"/>
    </row>
    <row r="85" spans="2:20" s="79" customFormat="1" ht="12.6">
      <c r="B85" s="78"/>
      <c r="C85" s="78"/>
      <c r="D85" s="90"/>
      <c r="E85" s="90"/>
      <c r="F85" s="90"/>
      <c r="G85" s="91"/>
      <c r="H85" s="91"/>
      <c r="I85" s="91"/>
      <c r="J85" s="91"/>
      <c r="K85" s="91"/>
      <c r="L85" s="91"/>
      <c r="M85" s="91"/>
      <c r="N85" s="8"/>
      <c r="O85" s="8"/>
      <c r="P85" s="92"/>
      <c r="Q85" s="92">
        <f>Table13[[#This Row],[Tax Credit Scholarship ($)]]+Table13[[#This Row],[Other Financial Aid ($)]]</f>
        <v>0</v>
      </c>
      <c r="R85" s="92"/>
      <c r="S85" s="92"/>
      <c r="T85" s="76"/>
    </row>
    <row r="86" spans="2:20" s="79" customFormat="1" ht="12.6">
      <c r="B86" s="78"/>
      <c r="C86" s="78"/>
      <c r="D86" s="90"/>
      <c r="E86" s="90"/>
      <c r="F86" s="90"/>
      <c r="G86" s="91"/>
      <c r="H86" s="91"/>
      <c r="I86" s="91"/>
      <c r="J86" s="91"/>
      <c r="K86" s="91"/>
      <c r="L86" s="91"/>
      <c r="M86" s="91"/>
      <c r="N86" s="8"/>
      <c r="O86" s="8"/>
      <c r="P86" s="92"/>
      <c r="Q86" s="92">
        <f>Table13[[#This Row],[Tax Credit Scholarship ($)]]+Table13[[#This Row],[Other Financial Aid ($)]]</f>
        <v>0</v>
      </c>
      <c r="R86" s="92"/>
      <c r="S86" s="92"/>
      <c r="T86" s="76"/>
    </row>
    <row r="87" spans="2:20" s="79" customFormat="1" ht="12.6">
      <c r="B87" s="78"/>
      <c r="C87" s="78"/>
      <c r="D87" s="90"/>
      <c r="E87" s="90"/>
      <c r="F87" s="90"/>
      <c r="G87" s="91"/>
      <c r="H87" s="91"/>
      <c r="I87" s="91"/>
      <c r="J87" s="91"/>
      <c r="K87" s="91"/>
      <c r="L87" s="91"/>
      <c r="M87" s="91"/>
      <c r="N87" s="8"/>
      <c r="O87" s="8"/>
      <c r="P87" s="92"/>
      <c r="Q87" s="92">
        <f>Table13[[#This Row],[Tax Credit Scholarship ($)]]+Table13[[#This Row],[Other Financial Aid ($)]]</f>
        <v>0</v>
      </c>
      <c r="R87" s="92"/>
      <c r="S87" s="92"/>
      <c r="T87" s="76"/>
    </row>
    <row r="88" spans="2:20" s="79" customFormat="1" ht="12.6">
      <c r="B88" s="78"/>
      <c r="C88" s="78"/>
      <c r="D88" s="90"/>
      <c r="E88" s="90"/>
      <c r="F88" s="90"/>
      <c r="G88" s="91"/>
      <c r="H88" s="91"/>
      <c r="I88" s="91"/>
      <c r="J88" s="91"/>
      <c r="K88" s="91"/>
      <c r="L88" s="91"/>
      <c r="M88" s="91"/>
      <c r="N88" s="8"/>
      <c r="O88" s="8"/>
      <c r="P88" s="92"/>
      <c r="Q88" s="92">
        <f>Table13[[#This Row],[Tax Credit Scholarship ($)]]+Table13[[#This Row],[Other Financial Aid ($)]]</f>
        <v>0</v>
      </c>
      <c r="R88" s="92"/>
      <c r="S88" s="92"/>
      <c r="T88" s="76"/>
    </row>
    <row r="89" spans="2:20" s="79" customFormat="1" ht="12.6">
      <c r="B89" s="78"/>
      <c r="C89" s="78"/>
      <c r="D89" s="90"/>
      <c r="E89" s="90"/>
      <c r="F89" s="90"/>
      <c r="G89" s="91"/>
      <c r="H89" s="91"/>
      <c r="I89" s="91"/>
      <c r="J89" s="91"/>
      <c r="K89" s="91"/>
      <c r="L89" s="91"/>
      <c r="M89" s="91"/>
      <c r="N89" s="8"/>
      <c r="O89" s="8"/>
      <c r="P89" s="92"/>
      <c r="Q89" s="92">
        <f>Table13[[#This Row],[Tax Credit Scholarship ($)]]+Table13[[#This Row],[Other Financial Aid ($)]]</f>
        <v>0</v>
      </c>
      <c r="R89" s="92"/>
      <c r="S89" s="92"/>
      <c r="T89" s="76"/>
    </row>
    <row r="90" spans="2:20" s="79" customFormat="1" ht="12.6">
      <c r="B90" s="78"/>
      <c r="C90" s="78"/>
      <c r="D90" s="90"/>
      <c r="E90" s="90"/>
      <c r="F90" s="90"/>
      <c r="G90" s="91"/>
      <c r="H90" s="91"/>
      <c r="I90" s="91"/>
      <c r="J90" s="91"/>
      <c r="K90" s="91"/>
      <c r="L90" s="91"/>
      <c r="M90" s="91"/>
      <c r="N90" s="8"/>
      <c r="O90" s="8"/>
      <c r="P90" s="92"/>
      <c r="Q90" s="92">
        <f>Table13[[#This Row],[Tax Credit Scholarship ($)]]+Table13[[#This Row],[Other Financial Aid ($)]]</f>
        <v>0</v>
      </c>
      <c r="R90" s="92"/>
      <c r="S90" s="92"/>
      <c r="T90" s="76"/>
    </row>
    <row r="91" spans="2:20" s="79" customFormat="1" ht="12.6">
      <c r="B91" s="78"/>
      <c r="C91" s="78"/>
      <c r="D91" s="90"/>
      <c r="E91" s="90"/>
      <c r="F91" s="90"/>
      <c r="G91" s="91"/>
      <c r="H91" s="91"/>
      <c r="I91" s="91"/>
      <c r="J91" s="91"/>
      <c r="K91" s="91"/>
      <c r="L91" s="91"/>
      <c r="M91" s="91"/>
      <c r="N91" s="8"/>
      <c r="O91" s="8"/>
      <c r="P91" s="92"/>
      <c r="Q91" s="92">
        <f>Table13[[#This Row],[Tax Credit Scholarship ($)]]+Table13[[#This Row],[Other Financial Aid ($)]]</f>
        <v>0</v>
      </c>
      <c r="R91" s="92"/>
      <c r="S91" s="92"/>
      <c r="T91" s="76"/>
    </row>
    <row r="92" spans="2:20" s="79" customFormat="1" ht="12.6">
      <c r="B92" s="78"/>
      <c r="C92" s="78"/>
      <c r="D92" s="90"/>
      <c r="E92" s="90"/>
      <c r="F92" s="90"/>
      <c r="G92" s="91"/>
      <c r="H92" s="91"/>
      <c r="I92" s="91"/>
      <c r="J92" s="91"/>
      <c r="K92" s="91"/>
      <c r="L92" s="91"/>
      <c r="M92" s="91"/>
      <c r="N92" s="8"/>
      <c r="O92" s="8"/>
      <c r="P92" s="92"/>
      <c r="Q92" s="92">
        <f>Table13[[#This Row],[Tax Credit Scholarship ($)]]+Table13[[#This Row],[Other Financial Aid ($)]]</f>
        <v>0</v>
      </c>
      <c r="R92" s="92"/>
      <c r="S92" s="92"/>
      <c r="T92" s="76"/>
    </row>
    <row r="93" spans="2:20" s="79" customFormat="1" ht="12.6">
      <c r="B93" s="78"/>
      <c r="C93" s="78"/>
      <c r="D93" s="90"/>
      <c r="E93" s="90"/>
      <c r="F93" s="90"/>
      <c r="G93" s="91"/>
      <c r="H93" s="91"/>
      <c r="I93" s="91"/>
      <c r="J93" s="91"/>
      <c r="K93" s="91"/>
      <c r="L93" s="91"/>
      <c r="M93" s="91"/>
      <c r="N93" s="8"/>
      <c r="O93" s="8"/>
      <c r="P93" s="92"/>
      <c r="Q93" s="92">
        <f>Table13[[#This Row],[Tax Credit Scholarship ($)]]+Table13[[#This Row],[Other Financial Aid ($)]]</f>
        <v>0</v>
      </c>
      <c r="R93" s="92"/>
      <c r="S93" s="92"/>
      <c r="T93" s="76"/>
    </row>
    <row r="94" spans="2:20" s="79" customFormat="1" ht="12.6">
      <c r="B94" s="78"/>
      <c r="C94" s="78"/>
      <c r="D94" s="90"/>
      <c r="E94" s="90"/>
      <c r="F94" s="90"/>
      <c r="G94" s="91"/>
      <c r="H94" s="91"/>
      <c r="I94" s="91"/>
      <c r="J94" s="91"/>
      <c r="K94" s="91"/>
      <c r="L94" s="91"/>
      <c r="M94" s="91"/>
      <c r="N94" s="8"/>
      <c r="O94" s="8"/>
      <c r="P94" s="92"/>
      <c r="Q94" s="92">
        <f>Table13[[#This Row],[Tax Credit Scholarship ($)]]+Table13[[#This Row],[Other Financial Aid ($)]]</f>
        <v>0</v>
      </c>
      <c r="R94" s="92"/>
      <c r="S94" s="92"/>
      <c r="T94" s="76"/>
    </row>
    <row r="95" spans="2:20" s="79" customFormat="1" ht="12.6">
      <c r="B95" s="78"/>
      <c r="C95" s="78"/>
      <c r="D95" s="90"/>
      <c r="E95" s="90"/>
      <c r="F95" s="90"/>
      <c r="G95" s="91"/>
      <c r="H95" s="91"/>
      <c r="I95" s="91"/>
      <c r="J95" s="91"/>
      <c r="K95" s="91"/>
      <c r="L95" s="91"/>
      <c r="M95" s="91"/>
      <c r="N95" s="8"/>
      <c r="O95" s="8"/>
      <c r="P95" s="92"/>
      <c r="Q95" s="92">
        <f>Table13[[#This Row],[Tax Credit Scholarship ($)]]+Table13[[#This Row],[Other Financial Aid ($)]]</f>
        <v>0</v>
      </c>
      <c r="R95" s="92"/>
      <c r="S95" s="92"/>
      <c r="T95" s="76"/>
    </row>
    <row r="96" spans="2:20" s="79" customFormat="1" ht="12.6">
      <c r="B96" s="78"/>
      <c r="C96" s="78"/>
      <c r="D96" s="90"/>
      <c r="E96" s="90"/>
      <c r="F96" s="90"/>
      <c r="G96" s="91"/>
      <c r="H96" s="91"/>
      <c r="I96" s="91"/>
      <c r="J96" s="91"/>
      <c r="K96" s="91"/>
      <c r="L96" s="91"/>
      <c r="M96" s="91"/>
      <c r="N96" s="8"/>
      <c r="O96" s="8"/>
      <c r="P96" s="92"/>
      <c r="Q96" s="92">
        <f>Table13[[#This Row],[Tax Credit Scholarship ($)]]+Table13[[#This Row],[Other Financial Aid ($)]]</f>
        <v>0</v>
      </c>
      <c r="R96" s="92"/>
      <c r="S96" s="92"/>
      <c r="T96" s="76"/>
    </row>
    <row r="97" spans="2:20" s="79" customFormat="1" ht="12.6">
      <c r="B97" s="78"/>
      <c r="C97" s="78"/>
      <c r="D97" s="90"/>
      <c r="E97" s="90"/>
      <c r="F97" s="90"/>
      <c r="G97" s="91"/>
      <c r="H97" s="91"/>
      <c r="I97" s="91"/>
      <c r="J97" s="91"/>
      <c r="K97" s="91"/>
      <c r="L97" s="91"/>
      <c r="M97" s="91"/>
      <c r="N97" s="8"/>
      <c r="O97" s="8"/>
      <c r="P97" s="92"/>
      <c r="Q97" s="92">
        <f>Table13[[#This Row],[Tax Credit Scholarship ($)]]+Table13[[#This Row],[Other Financial Aid ($)]]</f>
        <v>0</v>
      </c>
      <c r="R97" s="92"/>
      <c r="S97" s="92"/>
      <c r="T97" s="76"/>
    </row>
    <row r="98" spans="2:20" s="79" customFormat="1" ht="12.6">
      <c r="B98" s="78"/>
      <c r="C98" s="78"/>
      <c r="D98" s="90"/>
      <c r="E98" s="90"/>
      <c r="F98" s="90"/>
      <c r="G98" s="91"/>
      <c r="H98" s="91"/>
      <c r="I98" s="91"/>
      <c r="J98" s="91"/>
      <c r="K98" s="91"/>
      <c r="L98" s="91"/>
      <c r="M98" s="91"/>
      <c r="N98" s="8"/>
      <c r="O98" s="8"/>
      <c r="P98" s="92"/>
      <c r="Q98" s="92">
        <f>Table13[[#This Row],[Tax Credit Scholarship ($)]]+Table13[[#This Row],[Other Financial Aid ($)]]</f>
        <v>0</v>
      </c>
      <c r="R98" s="92"/>
      <c r="S98" s="92"/>
      <c r="T98" s="76"/>
    </row>
    <row r="99" spans="2:20" s="79" customFormat="1" ht="12.6">
      <c r="B99" s="78"/>
      <c r="C99" s="78"/>
      <c r="D99" s="90"/>
      <c r="E99" s="90"/>
      <c r="F99" s="90"/>
      <c r="G99" s="91"/>
      <c r="H99" s="91"/>
      <c r="I99" s="91"/>
      <c r="J99" s="91"/>
      <c r="K99" s="91"/>
      <c r="L99" s="91"/>
      <c r="M99" s="91"/>
      <c r="N99" s="8"/>
      <c r="O99" s="8"/>
      <c r="P99" s="92"/>
      <c r="Q99" s="92">
        <f>Table13[[#This Row],[Tax Credit Scholarship ($)]]+Table13[[#This Row],[Other Financial Aid ($)]]</f>
        <v>0</v>
      </c>
      <c r="R99" s="92"/>
      <c r="S99" s="92"/>
      <c r="T99" s="76"/>
    </row>
    <row r="100" spans="2:20" s="79" customFormat="1" ht="12.6">
      <c r="B100" s="78"/>
      <c r="C100" s="78"/>
      <c r="D100" s="90"/>
      <c r="E100" s="90"/>
      <c r="F100" s="90"/>
      <c r="G100" s="91"/>
      <c r="H100" s="91"/>
      <c r="I100" s="91"/>
      <c r="J100" s="91"/>
      <c r="K100" s="91"/>
      <c r="L100" s="91"/>
      <c r="M100" s="91"/>
      <c r="N100" s="8"/>
      <c r="O100" s="8"/>
      <c r="P100" s="92"/>
      <c r="Q100" s="92">
        <f>Table13[[#This Row],[Tax Credit Scholarship ($)]]+Table13[[#This Row],[Other Financial Aid ($)]]</f>
        <v>0</v>
      </c>
      <c r="R100" s="92"/>
      <c r="S100" s="92"/>
      <c r="T100" s="76"/>
    </row>
    <row r="101" spans="2:20" s="79" customFormat="1" ht="12.6">
      <c r="B101" s="78"/>
      <c r="C101" s="78"/>
      <c r="D101" s="90"/>
      <c r="E101" s="90"/>
      <c r="F101" s="90"/>
      <c r="G101" s="91"/>
      <c r="H101" s="91"/>
      <c r="I101" s="91"/>
      <c r="J101" s="91"/>
      <c r="K101" s="91"/>
      <c r="L101" s="91"/>
      <c r="M101" s="91"/>
      <c r="N101" s="8"/>
      <c r="O101" s="8"/>
      <c r="P101" s="92"/>
      <c r="Q101" s="92">
        <f>Table13[[#This Row],[Tax Credit Scholarship ($)]]+Table13[[#This Row],[Other Financial Aid ($)]]</f>
        <v>0</v>
      </c>
      <c r="R101" s="92"/>
      <c r="S101" s="92"/>
      <c r="T101" s="76"/>
    </row>
    <row r="102" spans="2:20" s="79" customFormat="1" ht="12.6">
      <c r="B102" s="78"/>
      <c r="C102" s="78"/>
      <c r="D102" s="90"/>
      <c r="E102" s="90"/>
      <c r="F102" s="90"/>
      <c r="G102" s="91"/>
      <c r="H102" s="91"/>
      <c r="I102" s="91"/>
      <c r="J102" s="91"/>
      <c r="K102" s="91"/>
      <c r="L102" s="91"/>
      <c r="M102" s="91"/>
      <c r="N102" s="8"/>
      <c r="O102" s="8"/>
      <c r="P102" s="92"/>
      <c r="Q102" s="92">
        <f>Table13[[#This Row],[Tax Credit Scholarship ($)]]+Table13[[#This Row],[Other Financial Aid ($)]]</f>
        <v>0</v>
      </c>
      <c r="R102" s="92"/>
      <c r="S102" s="92"/>
      <c r="T102" s="76"/>
    </row>
    <row r="103" spans="2:20" s="79" customFormat="1" ht="12.6">
      <c r="B103" s="78"/>
      <c r="C103" s="78"/>
      <c r="D103" s="90"/>
      <c r="E103" s="90"/>
      <c r="F103" s="90"/>
      <c r="G103" s="91"/>
      <c r="H103" s="91"/>
      <c r="I103" s="91"/>
      <c r="J103" s="91"/>
      <c r="K103" s="91"/>
      <c r="L103" s="91"/>
      <c r="M103" s="91"/>
      <c r="N103" s="8"/>
      <c r="O103" s="8"/>
      <c r="P103" s="92"/>
      <c r="Q103" s="92">
        <f>Table13[[#This Row],[Tax Credit Scholarship ($)]]+Table13[[#This Row],[Other Financial Aid ($)]]</f>
        <v>0</v>
      </c>
      <c r="R103" s="92"/>
      <c r="S103" s="92"/>
      <c r="T103" s="76"/>
    </row>
    <row r="104" spans="2:20" s="79" customFormat="1" ht="12.6">
      <c r="B104" s="78"/>
      <c r="C104" s="78"/>
      <c r="D104" s="90"/>
      <c r="E104" s="90"/>
      <c r="F104" s="90"/>
      <c r="G104" s="91"/>
      <c r="H104" s="91"/>
      <c r="I104" s="91"/>
      <c r="J104" s="91"/>
      <c r="K104" s="91"/>
      <c r="L104" s="91"/>
      <c r="M104" s="91"/>
      <c r="N104" s="8"/>
      <c r="O104" s="8"/>
      <c r="P104" s="92"/>
      <c r="Q104" s="92">
        <f>Table13[[#This Row],[Tax Credit Scholarship ($)]]+Table13[[#This Row],[Other Financial Aid ($)]]</f>
        <v>0</v>
      </c>
      <c r="R104" s="92"/>
      <c r="S104" s="92"/>
      <c r="T104" s="76"/>
    </row>
    <row r="105" spans="2:20" s="79" customFormat="1" ht="12.6">
      <c r="B105" s="78"/>
      <c r="C105" s="78"/>
      <c r="D105" s="90"/>
      <c r="E105" s="90"/>
      <c r="F105" s="90"/>
      <c r="G105" s="91"/>
      <c r="H105" s="91"/>
      <c r="I105" s="91"/>
      <c r="J105" s="91"/>
      <c r="K105" s="91"/>
      <c r="L105" s="91"/>
      <c r="M105" s="91"/>
      <c r="N105" s="8"/>
      <c r="O105" s="8"/>
      <c r="P105" s="92"/>
      <c r="Q105" s="92">
        <f>Table13[[#This Row],[Tax Credit Scholarship ($)]]+Table13[[#This Row],[Other Financial Aid ($)]]</f>
        <v>0</v>
      </c>
      <c r="R105" s="92"/>
      <c r="S105" s="92"/>
      <c r="T105" s="76"/>
    </row>
    <row r="106" spans="2:20" s="79" customFormat="1" ht="12.6">
      <c r="B106" s="78"/>
      <c r="C106" s="78"/>
      <c r="D106" s="90"/>
      <c r="E106" s="90"/>
      <c r="F106" s="90"/>
      <c r="G106" s="91"/>
      <c r="H106" s="91"/>
      <c r="I106" s="91"/>
      <c r="J106" s="91"/>
      <c r="K106" s="91"/>
      <c r="L106" s="91"/>
      <c r="M106" s="91"/>
      <c r="N106" s="8"/>
      <c r="O106" s="8"/>
      <c r="P106" s="92"/>
      <c r="Q106" s="92">
        <f>Table13[[#This Row],[Tax Credit Scholarship ($)]]+Table13[[#This Row],[Other Financial Aid ($)]]</f>
        <v>0</v>
      </c>
      <c r="R106" s="92"/>
      <c r="S106" s="92"/>
      <c r="T106" s="76"/>
    </row>
    <row r="107" spans="2:20" s="79" customFormat="1" ht="12.6">
      <c r="B107" s="78"/>
      <c r="C107" s="78"/>
      <c r="D107" s="90"/>
      <c r="E107" s="90"/>
      <c r="F107" s="90"/>
      <c r="G107" s="91"/>
      <c r="H107" s="91"/>
      <c r="I107" s="91"/>
      <c r="J107" s="91"/>
      <c r="K107" s="91"/>
      <c r="L107" s="91"/>
      <c r="M107" s="91"/>
      <c r="N107" s="8"/>
      <c r="O107" s="8"/>
      <c r="P107" s="92"/>
      <c r="Q107" s="92">
        <f>Table13[[#This Row],[Tax Credit Scholarship ($)]]+Table13[[#This Row],[Other Financial Aid ($)]]</f>
        <v>0</v>
      </c>
      <c r="R107" s="92"/>
      <c r="S107" s="92"/>
      <c r="T107" s="76"/>
    </row>
    <row r="108" spans="2:20" s="79" customFormat="1" ht="12.6">
      <c r="B108" s="78"/>
      <c r="C108" s="78"/>
      <c r="D108" s="90"/>
      <c r="E108" s="90"/>
      <c r="F108" s="90"/>
      <c r="G108" s="91"/>
      <c r="H108" s="91"/>
      <c r="I108" s="91"/>
      <c r="J108" s="91"/>
      <c r="K108" s="91"/>
      <c r="L108" s="91"/>
      <c r="M108" s="91"/>
      <c r="N108" s="8"/>
      <c r="O108" s="8"/>
      <c r="P108" s="92"/>
      <c r="Q108" s="92">
        <f>Table13[[#This Row],[Tax Credit Scholarship ($)]]+Table13[[#This Row],[Other Financial Aid ($)]]</f>
        <v>0</v>
      </c>
      <c r="R108" s="92"/>
      <c r="S108" s="92"/>
      <c r="T108" s="76"/>
    </row>
    <row r="109" spans="2:20" s="79" customFormat="1" ht="12.6">
      <c r="B109" s="78"/>
      <c r="C109" s="78"/>
      <c r="D109" s="90"/>
      <c r="E109" s="90"/>
      <c r="F109" s="90"/>
      <c r="G109" s="91"/>
      <c r="H109" s="91"/>
      <c r="I109" s="91"/>
      <c r="J109" s="91"/>
      <c r="K109" s="91"/>
      <c r="L109" s="91"/>
      <c r="M109" s="91"/>
      <c r="N109" s="8"/>
      <c r="O109" s="8"/>
      <c r="P109" s="92"/>
      <c r="Q109" s="92">
        <f>Table13[[#This Row],[Tax Credit Scholarship ($)]]+Table13[[#This Row],[Other Financial Aid ($)]]</f>
        <v>0</v>
      </c>
      <c r="R109" s="92"/>
      <c r="S109" s="92"/>
      <c r="T109" s="76"/>
    </row>
    <row r="110" spans="2:20" s="79" customFormat="1" ht="12.6">
      <c r="B110" s="78"/>
      <c r="C110" s="78"/>
      <c r="D110" s="90"/>
      <c r="E110" s="90"/>
      <c r="F110" s="90"/>
      <c r="G110" s="91"/>
      <c r="H110" s="91"/>
      <c r="I110" s="91"/>
      <c r="J110" s="91"/>
      <c r="K110" s="91"/>
      <c r="L110" s="91"/>
      <c r="M110" s="91"/>
      <c r="N110" s="8"/>
      <c r="O110" s="8"/>
      <c r="P110" s="92"/>
      <c r="Q110" s="92">
        <f>Table13[[#This Row],[Tax Credit Scholarship ($)]]+Table13[[#This Row],[Other Financial Aid ($)]]</f>
        <v>0</v>
      </c>
      <c r="R110" s="92"/>
      <c r="S110" s="92"/>
      <c r="T110" s="76"/>
    </row>
    <row r="111" spans="2:20" s="79" customFormat="1" ht="12.6">
      <c r="B111" s="78"/>
      <c r="C111" s="78"/>
      <c r="D111" s="90"/>
      <c r="E111" s="90"/>
      <c r="F111" s="90"/>
      <c r="G111" s="91"/>
      <c r="H111" s="91"/>
      <c r="I111" s="91"/>
      <c r="J111" s="91"/>
      <c r="K111" s="91"/>
      <c r="L111" s="91"/>
      <c r="M111" s="91"/>
      <c r="N111" s="8"/>
      <c r="O111" s="8"/>
      <c r="P111" s="92"/>
      <c r="Q111" s="92">
        <f>Table13[[#This Row],[Tax Credit Scholarship ($)]]+Table13[[#This Row],[Other Financial Aid ($)]]</f>
        <v>0</v>
      </c>
      <c r="R111" s="92"/>
      <c r="S111" s="92"/>
      <c r="T111" s="76"/>
    </row>
    <row r="112" spans="2:20" s="79" customFormat="1" ht="12.6">
      <c r="B112" s="78"/>
      <c r="C112" s="78"/>
      <c r="D112" s="90"/>
      <c r="E112" s="90"/>
      <c r="F112" s="90"/>
      <c r="G112" s="91"/>
      <c r="H112" s="91"/>
      <c r="I112" s="91"/>
      <c r="J112" s="91"/>
      <c r="K112" s="91"/>
      <c r="L112" s="91"/>
      <c r="M112" s="91"/>
      <c r="N112" s="8"/>
      <c r="O112" s="8"/>
      <c r="P112" s="92"/>
      <c r="Q112" s="92">
        <f>Table13[[#This Row],[Tax Credit Scholarship ($)]]+Table13[[#This Row],[Other Financial Aid ($)]]</f>
        <v>0</v>
      </c>
      <c r="R112" s="92"/>
      <c r="S112" s="92"/>
      <c r="T112" s="76"/>
    </row>
    <row r="113" spans="2:20" s="79" customFormat="1" ht="12.6">
      <c r="B113" s="78"/>
      <c r="C113" s="78"/>
      <c r="D113" s="90"/>
      <c r="E113" s="90"/>
      <c r="F113" s="90"/>
      <c r="G113" s="91"/>
      <c r="H113" s="91"/>
      <c r="I113" s="91"/>
      <c r="J113" s="91"/>
      <c r="K113" s="91"/>
      <c r="L113" s="91"/>
      <c r="M113" s="91"/>
      <c r="N113" s="8"/>
      <c r="O113" s="8"/>
      <c r="P113" s="92"/>
      <c r="Q113" s="92">
        <f>Table13[[#This Row],[Tax Credit Scholarship ($)]]+Table13[[#This Row],[Other Financial Aid ($)]]</f>
        <v>0</v>
      </c>
      <c r="R113" s="92"/>
      <c r="S113" s="92"/>
      <c r="T113" s="76"/>
    </row>
    <row r="114" spans="2:20" s="79" customFormat="1" ht="12.6">
      <c r="B114" s="78"/>
      <c r="C114" s="78"/>
      <c r="D114" s="90"/>
      <c r="E114" s="90"/>
      <c r="F114" s="90"/>
      <c r="G114" s="91"/>
      <c r="H114" s="91"/>
      <c r="I114" s="91"/>
      <c r="J114" s="91"/>
      <c r="K114" s="91"/>
      <c r="L114" s="91"/>
      <c r="M114" s="91"/>
      <c r="N114" s="8"/>
      <c r="O114" s="8"/>
      <c r="P114" s="92"/>
      <c r="Q114" s="92">
        <f>Table13[[#This Row],[Tax Credit Scholarship ($)]]+Table13[[#This Row],[Other Financial Aid ($)]]</f>
        <v>0</v>
      </c>
      <c r="R114" s="92"/>
      <c r="S114" s="92"/>
      <c r="T114" s="76"/>
    </row>
    <row r="115" spans="2:20" s="79" customFormat="1" ht="12.6">
      <c r="B115" s="78"/>
      <c r="C115" s="78"/>
      <c r="D115" s="90"/>
      <c r="E115" s="90"/>
      <c r="F115" s="90"/>
      <c r="G115" s="91"/>
      <c r="H115" s="91"/>
      <c r="I115" s="91"/>
      <c r="J115" s="91"/>
      <c r="K115" s="91"/>
      <c r="L115" s="91"/>
      <c r="M115" s="91"/>
      <c r="N115" s="8"/>
      <c r="O115" s="8"/>
      <c r="P115" s="92"/>
      <c r="Q115" s="92">
        <f>Table13[[#This Row],[Tax Credit Scholarship ($)]]+Table13[[#This Row],[Other Financial Aid ($)]]</f>
        <v>0</v>
      </c>
      <c r="R115" s="92"/>
      <c r="S115" s="92"/>
      <c r="T115" s="76"/>
    </row>
    <row r="116" spans="2:20" s="79" customFormat="1" ht="12.6">
      <c r="B116" s="78"/>
      <c r="C116" s="78"/>
      <c r="D116" s="90"/>
      <c r="E116" s="90"/>
      <c r="F116" s="90"/>
      <c r="G116" s="91"/>
      <c r="H116" s="91"/>
      <c r="I116" s="91"/>
      <c r="J116" s="91"/>
      <c r="K116" s="91"/>
      <c r="L116" s="91"/>
      <c r="M116" s="91"/>
      <c r="N116" s="8"/>
      <c r="O116" s="8"/>
      <c r="P116" s="92"/>
      <c r="Q116" s="92">
        <f>Table13[[#This Row],[Tax Credit Scholarship ($)]]+Table13[[#This Row],[Other Financial Aid ($)]]</f>
        <v>0</v>
      </c>
      <c r="R116" s="92"/>
      <c r="S116" s="92"/>
      <c r="T116" s="76"/>
    </row>
    <row r="117" spans="2:20" s="79" customFormat="1" ht="12.6">
      <c r="B117" s="78"/>
      <c r="C117" s="78"/>
      <c r="D117" s="90"/>
      <c r="E117" s="90"/>
      <c r="F117" s="90"/>
      <c r="G117" s="91"/>
      <c r="H117" s="91"/>
      <c r="I117" s="91"/>
      <c r="J117" s="91"/>
      <c r="K117" s="91"/>
      <c r="L117" s="91"/>
      <c r="M117" s="91"/>
      <c r="N117" s="8"/>
      <c r="O117" s="8"/>
      <c r="P117" s="92"/>
      <c r="Q117" s="92">
        <f>Table13[[#This Row],[Tax Credit Scholarship ($)]]+Table13[[#This Row],[Other Financial Aid ($)]]</f>
        <v>0</v>
      </c>
      <c r="R117" s="92"/>
      <c r="S117" s="92"/>
      <c r="T117" s="76"/>
    </row>
    <row r="118" spans="2:20" s="79" customFormat="1" ht="12.6">
      <c r="B118" s="78"/>
      <c r="C118" s="78"/>
      <c r="D118" s="90"/>
      <c r="E118" s="90"/>
      <c r="F118" s="90"/>
      <c r="G118" s="91"/>
      <c r="H118" s="91"/>
      <c r="I118" s="91"/>
      <c r="J118" s="91"/>
      <c r="K118" s="91"/>
      <c r="L118" s="91"/>
      <c r="M118" s="91"/>
      <c r="N118" s="8"/>
      <c r="O118" s="8"/>
      <c r="P118" s="92"/>
      <c r="Q118" s="92">
        <f>Table13[[#This Row],[Tax Credit Scholarship ($)]]+Table13[[#This Row],[Other Financial Aid ($)]]</f>
        <v>0</v>
      </c>
      <c r="R118" s="92"/>
      <c r="S118" s="92"/>
      <c r="T118" s="76"/>
    </row>
    <row r="119" spans="2:20" s="79" customFormat="1" ht="12.6">
      <c r="B119" s="78"/>
      <c r="C119" s="78"/>
      <c r="D119" s="90"/>
      <c r="E119" s="90"/>
      <c r="F119" s="90"/>
      <c r="G119" s="91"/>
      <c r="H119" s="91"/>
      <c r="I119" s="91"/>
      <c r="J119" s="91"/>
      <c r="K119" s="91"/>
      <c r="L119" s="91"/>
      <c r="M119" s="91"/>
      <c r="N119" s="8"/>
      <c r="O119" s="8"/>
      <c r="P119" s="92"/>
      <c r="Q119" s="92">
        <f>Table13[[#This Row],[Tax Credit Scholarship ($)]]+Table13[[#This Row],[Other Financial Aid ($)]]</f>
        <v>0</v>
      </c>
      <c r="R119" s="92"/>
      <c r="S119" s="92"/>
      <c r="T119" s="76"/>
    </row>
    <row r="120" spans="2:20" s="79" customFormat="1" ht="12.6">
      <c r="B120" s="78"/>
      <c r="C120" s="78"/>
      <c r="D120" s="90"/>
      <c r="E120" s="90"/>
      <c r="F120" s="90"/>
      <c r="G120" s="91"/>
      <c r="H120" s="91"/>
      <c r="I120" s="91"/>
      <c r="J120" s="91"/>
      <c r="K120" s="91"/>
      <c r="L120" s="91"/>
      <c r="M120" s="91"/>
      <c r="N120" s="8"/>
      <c r="O120" s="8"/>
      <c r="P120" s="92"/>
      <c r="Q120" s="92">
        <f>Table13[[#This Row],[Tax Credit Scholarship ($)]]+Table13[[#This Row],[Other Financial Aid ($)]]</f>
        <v>0</v>
      </c>
      <c r="R120" s="92"/>
      <c r="S120" s="92"/>
      <c r="T120" s="76"/>
    </row>
    <row r="121" spans="2:20" s="79" customFormat="1" ht="12.6">
      <c r="B121" s="78"/>
      <c r="C121" s="78"/>
      <c r="D121" s="90"/>
      <c r="E121" s="90"/>
      <c r="F121" s="90"/>
      <c r="G121" s="91"/>
      <c r="H121" s="91"/>
      <c r="I121" s="91"/>
      <c r="J121" s="91"/>
      <c r="K121" s="91"/>
      <c r="L121" s="91"/>
      <c r="M121" s="91"/>
      <c r="N121" s="8"/>
      <c r="O121" s="8"/>
      <c r="P121" s="92"/>
      <c r="Q121" s="92">
        <f>Table13[[#This Row],[Tax Credit Scholarship ($)]]+Table13[[#This Row],[Other Financial Aid ($)]]</f>
        <v>0</v>
      </c>
      <c r="R121" s="92"/>
      <c r="S121" s="92"/>
      <c r="T121" s="76"/>
    </row>
    <row r="122" spans="2:20" s="79" customFormat="1" ht="12.6">
      <c r="B122" s="78"/>
      <c r="C122" s="78"/>
      <c r="D122" s="90"/>
      <c r="E122" s="90"/>
      <c r="F122" s="90"/>
      <c r="G122" s="91"/>
      <c r="H122" s="91"/>
      <c r="I122" s="91"/>
      <c r="J122" s="91"/>
      <c r="K122" s="91"/>
      <c r="L122" s="91"/>
      <c r="M122" s="91"/>
      <c r="N122" s="8"/>
      <c r="O122" s="8"/>
      <c r="P122" s="92"/>
      <c r="Q122" s="92">
        <f>Table13[[#This Row],[Tax Credit Scholarship ($)]]+Table13[[#This Row],[Other Financial Aid ($)]]</f>
        <v>0</v>
      </c>
      <c r="R122" s="92"/>
      <c r="S122" s="92"/>
      <c r="T122" s="76"/>
    </row>
    <row r="123" spans="2:20" s="79" customFormat="1" ht="12.6">
      <c r="B123" s="78"/>
      <c r="C123" s="78"/>
      <c r="D123" s="90"/>
      <c r="E123" s="90"/>
      <c r="F123" s="90"/>
      <c r="G123" s="91"/>
      <c r="H123" s="91"/>
      <c r="I123" s="91"/>
      <c r="J123" s="91"/>
      <c r="K123" s="91"/>
      <c r="L123" s="91"/>
      <c r="M123" s="91"/>
      <c r="N123" s="8"/>
      <c r="O123" s="8"/>
      <c r="P123" s="92"/>
      <c r="Q123" s="92">
        <f>Table13[[#This Row],[Tax Credit Scholarship ($)]]+Table13[[#This Row],[Other Financial Aid ($)]]</f>
        <v>0</v>
      </c>
      <c r="R123" s="92"/>
      <c r="S123" s="92"/>
      <c r="T123" s="76"/>
    </row>
    <row r="124" spans="2:20" s="79" customFormat="1" ht="12.6">
      <c r="B124" s="78"/>
      <c r="C124" s="78"/>
      <c r="D124" s="90"/>
      <c r="E124" s="90"/>
      <c r="F124" s="90"/>
      <c r="G124" s="91"/>
      <c r="H124" s="91"/>
      <c r="I124" s="91"/>
      <c r="J124" s="91"/>
      <c r="K124" s="91"/>
      <c r="L124" s="91"/>
      <c r="M124" s="91"/>
      <c r="N124" s="8"/>
      <c r="O124" s="8"/>
      <c r="P124" s="92"/>
      <c r="Q124" s="92">
        <f>Table13[[#This Row],[Tax Credit Scholarship ($)]]+Table13[[#This Row],[Other Financial Aid ($)]]</f>
        <v>0</v>
      </c>
      <c r="R124" s="92"/>
      <c r="S124" s="92"/>
      <c r="T124" s="76"/>
    </row>
    <row r="125" spans="2:20" s="79" customFormat="1" ht="12.6">
      <c r="B125" s="78"/>
      <c r="C125" s="78"/>
      <c r="D125" s="90"/>
      <c r="E125" s="90"/>
      <c r="F125" s="90"/>
      <c r="G125" s="91"/>
      <c r="H125" s="91"/>
      <c r="I125" s="91"/>
      <c r="J125" s="91"/>
      <c r="K125" s="91"/>
      <c r="L125" s="91"/>
      <c r="M125" s="91"/>
      <c r="N125" s="8"/>
      <c r="O125" s="8"/>
      <c r="P125" s="92"/>
      <c r="Q125" s="92">
        <f>Table13[[#This Row],[Tax Credit Scholarship ($)]]+Table13[[#This Row],[Other Financial Aid ($)]]</f>
        <v>0</v>
      </c>
      <c r="R125" s="92"/>
      <c r="S125" s="92"/>
      <c r="T125" s="76"/>
    </row>
    <row r="126" spans="2:20" s="79" customFormat="1" ht="12.6">
      <c r="B126" s="78"/>
      <c r="C126" s="78"/>
      <c r="D126" s="90"/>
      <c r="E126" s="90"/>
      <c r="F126" s="90"/>
      <c r="G126" s="91"/>
      <c r="H126" s="91"/>
      <c r="I126" s="91"/>
      <c r="J126" s="91"/>
      <c r="K126" s="91"/>
      <c r="L126" s="91"/>
      <c r="M126" s="91"/>
      <c r="N126" s="8"/>
      <c r="O126" s="8"/>
      <c r="P126" s="92"/>
      <c r="Q126" s="92">
        <f>Table13[[#This Row],[Tax Credit Scholarship ($)]]+Table13[[#This Row],[Other Financial Aid ($)]]</f>
        <v>0</v>
      </c>
      <c r="R126" s="92"/>
      <c r="S126" s="92"/>
      <c r="T126" s="76"/>
    </row>
    <row r="127" spans="2:20" s="79" customFormat="1" ht="12.6">
      <c r="B127" s="78"/>
      <c r="C127" s="78"/>
      <c r="D127" s="90"/>
      <c r="E127" s="90"/>
      <c r="F127" s="90"/>
      <c r="G127" s="91"/>
      <c r="H127" s="91"/>
      <c r="I127" s="91"/>
      <c r="J127" s="91"/>
      <c r="K127" s="91"/>
      <c r="L127" s="91"/>
      <c r="M127" s="91"/>
      <c r="N127" s="8"/>
      <c r="O127" s="8"/>
      <c r="P127" s="92"/>
      <c r="Q127" s="92">
        <f>Table13[[#This Row],[Tax Credit Scholarship ($)]]+Table13[[#This Row],[Other Financial Aid ($)]]</f>
        <v>0</v>
      </c>
      <c r="R127" s="92"/>
      <c r="S127" s="92"/>
      <c r="T127" s="76"/>
    </row>
    <row r="128" spans="2:20" s="79" customFormat="1" ht="12.6">
      <c r="B128" s="78"/>
      <c r="C128" s="78"/>
      <c r="D128" s="90"/>
      <c r="E128" s="90"/>
      <c r="F128" s="90"/>
      <c r="G128" s="91"/>
      <c r="H128" s="91"/>
      <c r="I128" s="91"/>
      <c r="J128" s="91"/>
      <c r="K128" s="91"/>
      <c r="L128" s="91"/>
      <c r="M128" s="91"/>
      <c r="N128" s="8"/>
      <c r="O128" s="8"/>
      <c r="P128" s="92"/>
      <c r="Q128" s="92">
        <f>Table13[[#This Row],[Tax Credit Scholarship ($)]]+Table13[[#This Row],[Other Financial Aid ($)]]</f>
        <v>0</v>
      </c>
      <c r="R128" s="92"/>
      <c r="S128" s="92"/>
      <c r="T128" s="76"/>
    </row>
    <row r="129" spans="2:20" s="79" customFormat="1" ht="12.6">
      <c r="B129" s="78"/>
      <c r="C129" s="78"/>
      <c r="D129" s="90"/>
      <c r="E129" s="90"/>
      <c r="F129" s="90"/>
      <c r="G129" s="91"/>
      <c r="H129" s="91"/>
      <c r="I129" s="91"/>
      <c r="J129" s="91"/>
      <c r="K129" s="91"/>
      <c r="L129" s="91"/>
      <c r="M129" s="91"/>
      <c r="N129" s="8"/>
      <c r="O129" s="8"/>
      <c r="P129" s="92"/>
      <c r="Q129" s="92">
        <f>Table13[[#This Row],[Tax Credit Scholarship ($)]]+Table13[[#This Row],[Other Financial Aid ($)]]</f>
        <v>0</v>
      </c>
      <c r="R129" s="92"/>
      <c r="S129" s="92"/>
      <c r="T129" s="76"/>
    </row>
    <row r="130" spans="2:20" s="79" customFormat="1" ht="12.6">
      <c r="B130" s="78"/>
      <c r="C130" s="78"/>
      <c r="D130" s="90"/>
      <c r="E130" s="90"/>
      <c r="F130" s="90"/>
      <c r="G130" s="91"/>
      <c r="H130" s="91"/>
      <c r="I130" s="91"/>
      <c r="J130" s="91"/>
      <c r="K130" s="91"/>
      <c r="L130" s="91"/>
      <c r="M130" s="91"/>
      <c r="N130" s="8"/>
      <c r="O130" s="8"/>
      <c r="P130" s="92"/>
      <c r="Q130" s="92">
        <f>Table13[[#This Row],[Tax Credit Scholarship ($)]]+Table13[[#This Row],[Other Financial Aid ($)]]</f>
        <v>0</v>
      </c>
      <c r="R130" s="92"/>
      <c r="S130" s="92"/>
      <c r="T130" s="76"/>
    </row>
    <row r="131" spans="2:20" s="79" customFormat="1" ht="12.6">
      <c r="B131" s="78"/>
      <c r="C131" s="78"/>
      <c r="D131" s="90"/>
      <c r="E131" s="90"/>
      <c r="F131" s="90"/>
      <c r="G131" s="91"/>
      <c r="H131" s="91"/>
      <c r="I131" s="91"/>
      <c r="J131" s="91"/>
      <c r="K131" s="91"/>
      <c r="L131" s="91"/>
      <c r="M131" s="91"/>
      <c r="N131" s="8"/>
      <c r="O131" s="8"/>
      <c r="P131" s="92"/>
      <c r="Q131" s="92">
        <f>Table13[[#This Row],[Tax Credit Scholarship ($)]]+Table13[[#This Row],[Other Financial Aid ($)]]</f>
        <v>0</v>
      </c>
      <c r="R131" s="92"/>
      <c r="S131" s="92"/>
      <c r="T131" s="76"/>
    </row>
    <row r="132" spans="2:20" s="79" customFormat="1" ht="12.6">
      <c r="B132" s="78"/>
      <c r="C132" s="78"/>
      <c r="D132" s="90"/>
      <c r="E132" s="90"/>
      <c r="F132" s="90"/>
      <c r="G132" s="91"/>
      <c r="H132" s="91"/>
      <c r="I132" s="91"/>
      <c r="J132" s="91"/>
      <c r="K132" s="91"/>
      <c r="L132" s="91"/>
      <c r="M132" s="91"/>
      <c r="N132" s="8"/>
      <c r="O132" s="8"/>
      <c r="P132" s="92"/>
      <c r="Q132" s="92">
        <f>Table13[[#This Row],[Tax Credit Scholarship ($)]]+Table13[[#This Row],[Other Financial Aid ($)]]</f>
        <v>0</v>
      </c>
      <c r="R132" s="92"/>
      <c r="S132" s="92"/>
      <c r="T132" s="76"/>
    </row>
    <row r="133" spans="2:20" s="79" customFormat="1" ht="12.6">
      <c r="B133" s="78"/>
      <c r="C133" s="78"/>
      <c r="D133" s="90"/>
      <c r="E133" s="90"/>
      <c r="F133" s="90"/>
      <c r="G133" s="91"/>
      <c r="H133" s="91"/>
      <c r="I133" s="91"/>
      <c r="J133" s="91"/>
      <c r="K133" s="91"/>
      <c r="L133" s="91"/>
      <c r="M133" s="91"/>
      <c r="N133" s="8"/>
      <c r="O133" s="8"/>
      <c r="P133" s="92"/>
      <c r="Q133" s="92">
        <f>Table13[[#This Row],[Tax Credit Scholarship ($)]]+Table13[[#This Row],[Other Financial Aid ($)]]</f>
        <v>0</v>
      </c>
      <c r="R133" s="92"/>
      <c r="S133" s="92"/>
      <c r="T133" s="76"/>
    </row>
    <row r="134" spans="2:20" s="79" customFormat="1" ht="12.6">
      <c r="B134" s="78"/>
      <c r="C134" s="78"/>
      <c r="D134" s="90"/>
      <c r="E134" s="90"/>
      <c r="F134" s="90"/>
      <c r="G134" s="91"/>
      <c r="H134" s="91"/>
      <c r="I134" s="91"/>
      <c r="J134" s="91"/>
      <c r="K134" s="91"/>
      <c r="L134" s="91"/>
      <c r="M134" s="91"/>
      <c r="N134" s="8"/>
      <c r="O134" s="8"/>
      <c r="P134" s="92"/>
      <c r="Q134" s="92">
        <f>Table13[[#This Row],[Tax Credit Scholarship ($)]]+Table13[[#This Row],[Other Financial Aid ($)]]</f>
        <v>0</v>
      </c>
      <c r="R134" s="92"/>
      <c r="S134" s="92"/>
      <c r="T134" s="76"/>
    </row>
    <row r="135" spans="2:20" s="79" customFormat="1" ht="12.6">
      <c r="B135" s="78"/>
      <c r="C135" s="78"/>
      <c r="D135" s="90"/>
      <c r="E135" s="90"/>
      <c r="F135" s="90"/>
      <c r="G135" s="91"/>
      <c r="H135" s="91"/>
      <c r="I135" s="91"/>
      <c r="J135" s="91"/>
      <c r="K135" s="91"/>
      <c r="L135" s="91"/>
      <c r="M135" s="91"/>
      <c r="N135" s="8"/>
      <c r="O135" s="8"/>
      <c r="P135" s="92"/>
      <c r="Q135" s="92">
        <f>Table13[[#This Row],[Tax Credit Scholarship ($)]]+Table13[[#This Row],[Other Financial Aid ($)]]</f>
        <v>0</v>
      </c>
      <c r="R135" s="92"/>
      <c r="S135" s="92"/>
      <c r="T135" s="76"/>
    </row>
    <row r="136" spans="2:20" s="79" customFormat="1" ht="12.6">
      <c r="B136" s="78"/>
      <c r="C136" s="78"/>
      <c r="D136" s="90"/>
      <c r="E136" s="90"/>
      <c r="F136" s="90"/>
      <c r="G136" s="91"/>
      <c r="H136" s="91"/>
      <c r="I136" s="91"/>
      <c r="J136" s="91"/>
      <c r="K136" s="91"/>
      <c r="L136" s="91"/>
      <c r="M136" s="91"/>
      <c r="N136" s="8"/>
      <c r="O136" s="8"/>
      <c r="P136" s="92"/>
      <c r="Q136" s="92">
        <f>Table13[[#This Row],[Tax Credit Scholarship ($)]]+Table13[[#This Row],[Other Financial Aid ($)]]</f>
        <v>0</v>
      </c>
      <c r="R136" s="92"/>
      <c r="S136" s="92"/>
      <c r="T136" s="76"/>
    </row>
    <row r="137" spans="2:20" s="79" customFormat="1" ht="12.6">
      <c r="B137" s="78"/>
      <c r="C137" s="78"/>
      <c r="D137" s="90"/>
      <c r="E137" s="90"/>
      <c r="F137" s="90"/>
      <c r="G137" s="91"/>
      <c r="H137" s="91"/>
      <c r="I137" s="91"/>
      <c r="J137" s="91"/>
      <c r="K137" s="91"/>
      <c r="L137" s="91"/>
      <c r="M137" s="91"/>
      <c r="N137" s="8"/>
      <c r="O137" s="8"/>
      <c r="P137" s="92"/>
      <c r="Q137" s="92">
        <f>Table13[[#This Row],[Tax Credit Scholarship ($)]]+Table13[[#This Row],[Other Financial Aid ($)]]</f>
        <v>0</v>
      </c>
      <c r="R137" s="92"/>
      <c r="S137" s="92"/>
      <c r="T137" s="76"/>
    </row>
    <row r="138" spans="2:20" s="79" customFormat="1" ht="12.6">
      <c r="B138" s="78"/>
      <c r="C138" s="78"/>
      <c r="D138" s="90"/>
      <c r="E138" s="90"/>
      <c r="F138" s="90"/>
      <c r="G138" s="91"/>
      <c r="H138" s="91"/>
      <c r="I138" s="91"/>
      <c r="J138" s="91"/>
      <c r="K138" s="91"/>
      <c r="L138" s="91"/>
      <c r="M138" s="91"/>
      <c r="N138" s="8"/>
      <c r="O138" s="8"/>
      <c r="P138" s="92"/>
      <c r="Q138" s="92">
        <f>Table13[[#This Row],[Tax Credit Scholarship ($)]]+Table13[[#This Row],[Other Financial Aid ($)]]</f>
        <v>0</v>
      </c>
      <c r="R138" s="92"/>
      <c r="S138" s="92"/>
      <c r="T138" s="76"/>
    </row>
    <row r="139" spans="2:20" s="79" customFormat="1" ht="12.6">
      <c r="B139" s="78"/>
      <c r="C139" s="78"/>
      <c r="D139" s="90"/>
      <c r="E139" s="90"/>
      <c r="F139" s="90"/>
      <c r="G139" s="91"/>
      <c r="H139" s="91"/>
      <c r="I139" s="91"/>
      <c r="J139" s="91"/>
      <c r="K139" s="91"/>
      <c r="L139" s="91"/>
      <c r="M139" s="91"/>
      <c r="N139" s="8"/>
      <c r="O139" s="8"/>
      <c r="P139" s="92"/>
      <c r="Q139" s="92">
        <f>Table13[[#This Row],[Tax Credit Scholarship ($)]]+Table13[[#This Row],[Other Financial Aid ($)]]</f>
        <v>0</v>
      </c>
      <c r="R139" s="92"/>
      <c r="S139" s="92"/>
      <c r="T139" s="76"/>
    </row>
    <row r="140" spans="2:20" s="79" customFormat="1" ht="12.6">
      <c r="B140" s="78"/>
      <c r="C140" s="78"/>
      <c r="D140" s="90"/>
      <c r="E140" s="90"/>
      <c r="F140" s="90"/>
      <c r="G140" s="91"/>
      <c r="H140" s="91"/>
      <c r="I140" s="91"/>
      <c r="J140" s="91"/>
      <c r="K140" s="91"/>
      <c r="L140" s="91"/>
      <c r="M140" s="91"/>
      <c r="N140" s="8"/>
      <c r="O140" s="8"/>
      <c r="P140" s="92"/>
      <c r="Q140" s="92">
        <f>Table13[[#This Row],[Tax Credit Scholarship ($)]]+Table13[[#This Row],[Other Financial Aid ($)]]</f>
        <v>0</v>
      </c>
      <c r="R140" s="92"/>
      <c r="S140" s="92"/>
      <c r="T140" s="76"/>
    </row>
    <row r="141" spans="2:20" s="79" customFormat="1" ht="12.6">
      <c r="B141" s="78"/>
      <c r="C141" s="78"/>
      <c r="D141" s="90"/>
      <c r="E141" s="90"/>
      <c r="F141" s="90"/>
      <c r="G141" s="91"/>
      <c r="H141" s="91"/>
      <c r="I141" s="91"/>
      <c r="J141" s="91"/>
      <c r="K141" s="91"/>
      <c r="L141" s="91"/>
      <c r="M141" s="91"/>
      <c r="N141" s="8"/>
      <c r="O141" s="8"/>
      <c r="P141" s="92"/>
      <c r="Q141" s="92">
        <f>Table13[[#This Row],[Tax Credit Scholarship ($)]]+Table13[[#This Row],[Other Financial Aid ($)]]</f>
        <v>0</v>
      </c>
      <c r="R141" s="92"/>
      <c r="S141" s="92"/>
      <c r="T141" s="76"/>
    </row>
    <row r="142" spans="2:20" s="79" customFormat="1" ht="12.6">
      <c r="B142" s="78"/>
      <c r="C142" s="78"/>
      <c r="D142" s="90"/>
      <c r="E142" s="90"/>
      <c r="F142" s="90"/>
      <c r="G142" s="91"/>
      <c r="H142" s="91"/>
      <c r="I142" s="91"/>
      <c r="J142" s="91"/>
      <c r="K142" s="91"/>
      <c r="L142" s="91"/>
      <c r="M142" s="91"/>
      <c r="N142" s="8"/>
      <c r="O142" s="8"/>
      <c r="P142" s="92"/>
      <c r="Q142" s="92">
        <f>Table13[[#This Row],[Tax Credit Scholarship ($)]]+Table13[[#This Row],[Other Financial Aid ($)]]</f>
        <v>0</v>
      </c>
      <c r="R142" s="92"/>
      <c r="S142" s="92"/>
      <c r="T142" s="76"/>
    </row>
    <row r="143" spans="2:20" s="79" customFormat="1" ht="12.6">
      <c r="B143" s="78"/>
      <c r="C143" s="78"/>
      <c r="D143" s="90"/>
      <c r="E143" s="90"/>
      <c r="F143" s="90"/>
      <c r="G143" s="91"/>
      <c r="H143" s="91"/>
      <c r="I143" s="91"/>
      <c r="J143" s="91"/>
      <c r="K143" s="91"/>
      <c r="L143" s="91"/>
      <c r="M143" s="91"/>
      <c r="N143" s="8"/>
      <c r="O143" s="8"/>
      <c r="P143" s="92"/>
      <c r="Q143" s="92">
        <f>Table13[[#This Row],[Tax Credit Scholarship ($)]]+Table13[[#This Row],[Other Financial Aid ($)]]</f>
        <v>0</v>
      </c>
      <c r="R143" s="92"/>
      <c r="S143" s="92"/>
      <c r="T143" s="76"/>
    </row>
    <row r="144" spans="2:20" s="79" customFormat="1" ht="12.6">
      <c r="B144" s="78"/>
      <c r="C144" s="78"/>
      <c r="D144" s="90"/>
      <c r="E144" s="90"/>
      <c r="F144" s="90"/>
      <c r="G144" s="91"/>
      <c r="H144" s="91"/>
      <c r="I144" s="91"/>
      <c r="J144" s="91"/>
      <c r="K144" s="91"/>
      <c r="L144" s="91"/>
      <c r="M144" s="91"/>
      <c r="N144" s="8"/>
      <c r="O144" s="8"/>
      <c r="P144" s="92"/>
      <c r="Q144" s="92">
        <f>Table13[[#This Row],[Tax Credit Scholarship ($)]]+Table13[[#This Row],[Other Financial Aid ($)]]</f>
        <v>0</v>
      </c>
      <c r="R144" s="92"/>
      <c r="S144" s="92"/>
      <c r="T144" s="76"/>
    </row>
    <row r="145" spans="2:20" s="79" customFormat="1" ht="12.6">
      <c r="B145" s="78"/>
      <c r="C145" s="78"/>
      <c r="D145" s="90"/>
      <c r="E145" s="90"/>
      <c r="F145" s="90"/>
      <c r="G145" s="91"/>
      <c r="H145" s="91"/>
      <c r="I145" s="91"/>
      <c r="J145" s="91"/>
      <c r="K145" s="91"/>
      <c r="L145" s="91"/>
      <c r="M145" s="91"/>
      <c r="N145" s="8"/>
      <c r="O145" s="8"/>
      <c r="P145" s="92"/>
      <c r="Q145" s="92">
        <f>Table13[[#This Row],[Tax Credit Scholarship ($)]]+Table13[[#This Row],[Other Financial Aid ($)]]</f>
        <v>0</v>
      </c>
      <c r="R145" s="92"/>
      <c r="S145" s="92"/>
      <c r="T145" s="76"/>
    </row>
    <row r="146" spans="2:20" s="79" customFormat="1" ht="12.6">
      <c r="B146" s="78"/>
      <c r="C146" s="78"/>
      <c r="D146" s="90"/>
      <c r="E146" s="90"/>
      <c r="F146" s="90"/>
      <c r="G146" s="91"/>
      <c r="H146" s="91"/>
      <c r="I146" s="91"/>
      <c r="J146" s="91"/>
      <c r="K146" s="91"/>
      <c r="L146" s="91"/>
      <c r="M146" s="91"/>
      <c r="N146" s="8"/>
      <c r="O146" s="8"/>
      <c r="P146" s="92"/>
      <c r="Q146" s="92">
        <f>Table13[[#This Row],[Tax Credit Scholarship ($)]]+Table13[[#This Row],[Other Financial Aid ($)]]</f>
        <v>0</v>
      </c>
      <c r="R146" s="92"/>
      <c r="S146" s="92"/>
      <c r="T146" s="76"/>
    </row>
    <row r="147" spans="2:20" s="79" customFormat="1" ht="12.6">
      <c r="B147" s="78"/>
      <c r="C147" s="78"/>
      <c r="D147" s="90"/>
      <c r="E147" s="90"/>
      <c r="F147" s="90"/>
      <c r="G147" s="91"/>
      <c r="H147" s="91"/>
      <c r="I147" s="91"/>
      <c r="J147" s="91"/>
      <c r="K147" s="91"/>
      <c r="L147" s="91"/>
      <c r="M147" s="91"/>
      <c r="N147" s="8"/>
      <c r="O147" s="8"/>
      <c r="P147" s="92"/>
      <c r="Q147" s="92">
        <f>Table13[[#This Row],[Tax Credit Scholarship ($)]]+Table13[[#This Row],[Other Financial Aid ($)]]</f>
        <v>0</v>
      </c>
      <c r="R147" s="92"/>
      <c r="S147" s="92"/>
      <c r="T147" s="76"/>
    </row>
    <row r="148" spans="2:20" s="79" customFormat="1" ht="12.6">
      <c r="B148" s="78"/>
      <c r="C148" s="78"/>
      <c r="D148" s="90"/>
      <c r="E148" s="90"/>
      <c r="F148" s="90"/>
      <c r="G148" s="91"/>
      <c r="H148" s="91"/>
      <c r="I148" s="91"/>
      <c r="J148" s="91"/>
      <c r="K148" s="91"/>
      <c r="L148" s="91"/>
      <c r="M148" s="91"/>
      <c r="N148" s="8"/>
      <c r="O148" s="8"/>
      <c r="P148" s="92"/>
      <c r="Q148" s="92">
        <f>Table13[[#This Row],[Tax Credit Scholarship ($)]]+Table13[[#This Row],[Other Financial Aid ($)]]</f>
        <v>0</v>
      </c>
      <c r="R148" s="92"/>
      <c r="S148" s="92"/>
      <c r="T148" s="76"/>
    </row>
    <row r="149" spans="2:20" s="79" customFormat="1" ht="12.6">
      <c r="B149" s="78"/>
      <c r="C149" s="78"/>
      <c r="D149" s="90"/>
      <c r="E149" s="90"/>
      <c r="F149" s="90"/>
      <c r="G149" s="91"/>
      <c r="H149" s="91"/>
      <c r="I149" s="91"/>
      <c r="J149" s="91"/>
      <c r="K149" s="91"/>
      <c r="L149" s="91"/>
      <c r="M149" s="91"/>
      <c r="N149" s="91"/>
      <c r="O149" s="91"/>
      <c r="P149" s="92"/>
      <c r="Q149" s="92">
        <f>Table13[[#This Row],[Tax Credit Scholarship ($)]]+Table13[[#This Row],[Other Financial Aid ($)]]</f>
        <v>0</v>
      </c>
      <c r="R149" s="92"/>
      <c r="S149" s="92"/>
      <c r="T149" s="76"/>
    </row>
    <row r="150" spans="2:20" s="79" customFormat="1" ht="12.6">
      <c r="B150" s="78"/>
      <c r="C150" s="78"/>
      <c r="D150" s="90"/>
      <c r="E150" s="90"/>
      <c r="F150" s="90"/>
      <c r="G150" s="91"/>
      <c r="H150" s="91"/>
      <c r="I150" s="91"/>
      <c r="J150" s="91"/>
      <c r="K150" s="91"/>
      <c r="L150" s="91"/>
      <c r="M150" s="91"/>
      <c r="N150" s="91"/>
      <c r="O150" s="91"/>
      <c r="P150" s="92"/>
      <c r="Q150" s="92">
        <f>Table13[[#This Row],[Tax Credit Scholarship ($)]]+Table13[[#This Row],[Other Financial Aid ($)]]</f>
        <v>0</v>
      </c>
      <c r="R150" s="92"/>
      <c r="S150" s="92"/>
      <c r="T150" s="76"/>
    </row>
    <row r="151" spans="2:20" s="79" customFormat="1" ht="12.6">
      <c r="B151" s="78"/>
      <c r="C151" s="78"/>
      <c r="D151" s="90"/>
      <c r="E151" s="90"/>
      <c r="F151" s="90"/>
      <c r="G151" s="91"/>
      <c r="H151" s="91"/>
      <c r="I151" s="91"/>
      <c r="J151" s="91"/>
      <c r="K151" s="91"/>
      <c r="L151" s="91"/>
      <c r="M151" s="91"/>
      <c r="N151" s="8"/>
      <c r="O151" s="8"/>
      <c r="P151" s="92"/>
      <c r="Q151" s="92">
        <f>Table13[[#This Row],[Tax Credit Scholarship ($)]]+Table13[[#This Row],[Other Financial Aid ($)]]</f>
        <v>0</v>
      </c>
      <c r="R151" s="92"/>
      <c r="S151" s="92"/>
      <c r="T151" s="76"/>
    </row>
    <row r="152" spans="2:20" s="79" customFormat="1" ht="12.6">
      <c r="B152" s="78"/>
      <c r="C152" s="78"/>
      <c r="D152" s="90"/>
      <c r="E152" s="90"/>
      <c r="F152" s="90"/>
      <c r="G152" s="91"/>
      <c r="H152" s="91"/>
      <c r="I152" s="91"/>
      <c r="J152" s="91"/>
      <c r="K152" s="91"/>
      <c r="L152" s="91"/>
      <c r="M152" s="91"/>
      <c r="N152" s="91"/>
      <c r="O152" s="91"/>
      <c r="P152" s="92"/>
      <c r="Q152" s="92">
        <f>Table13[[#This Row],[Tax Credit Scholarship ($)]]+Table13[[#This Row],[Other Financial Aid ($)]]</f>
        <v>0</v>
      </c>
      <c r="R152" s="92"/>
      <c r="S152" s="92"/>
      <c r="T152" s="76"/>
    </row>
    <row r="153" spans="2:20" s="79" customFormat="1" ht="12.6">
      <c r="B153" s="78"/>
      <c r="C153" s="78"/>
      <c r="D153" s="90"/>
      <c r="E153" s="90"/>
      <c r="F153" s="90"/>
      <c r="G153" s="91"/>
      <c r="H153" s="91"/>
      <c r="I153" s="91"/>
      <c r="J153" s="91"/>
      <c r="K153" s="91"/>
      <c r="L153" s="91"/>
      <c r="M153" s="91"/>
      <c r="N153" s="91"/>
      <c r="O153" s="91"/>
      <c r="P153" s="92"/>
      <c r="Q153" s="92">
        <f>Table13[[#This Row],[Tax Credit Scholarship ($)]]+Table13[[#This Row],[Other Financial Aid ($)]]</f>
        <v>0</v>
      </c>
      <c r="R153" s="92"/>
      <c r="S153" s="92"/>
      <c r="T153" s="76"/>
    </row>
    <row r="154" spans="2:20" s="79" customFormat="1" ht="12.6">
      <c r="B154" s="78"/>
      <c r="C154" s="78"/>
      <c r="D154" s="90"/>
      <c r="E154" s="90"/>
      <c r="F154" s="90"/>
      <c r="G154" s="91"/>
      <c r="H154" s="91"/>
      <c r="I154" s="91"/>
      <c r="J154" s="91"/>
      <c r="K154" s="91"/>
      <c r="L154" s="91"/>
      <c r="M154" s="91"/>
      <c r="N154" s="91"/>
      <c r="O154" s="91"/>
      <c r="P154" s="92"/>
      <c r="Q154" s="92">
        <f>Table13[[#This Row],[Tax Credit Scholarship ($)]]+Table13[[#This Row],[Other Financial Aid ($)]]</f>
        <v>0</v>
      </c>
      <c r="R154" s="92"/>
      <c r="S154" s="92"/>
      <c r="T154" s="76"/>
    </row>
    <row r="155" spans="2:20" s="79" customFormat="1" ht="12.6">
      <c r="B155" s="78"/>
      <c r="C155" s="78"/>
      <c r="D155" s="90"/>
      <c r="E155" s="90"/>
      <c r="F155" s="90"/>
      <c r="G155" s="91"/>
      <c r="H155" s="91"/>
      <c r="I155" s="91"/>
      <c r="J155" s="91"/>
      <c r="K155" s="91"/>
      <c r="L155" s="91"/>
      <c r="M155" s="91"/>
      <c r="N155" s="8"/>
      <c r="O155" s="8"/>
      <c r="P155" s="92"/>
      <c r="Q155" s="92">
        <f>Table13[[#This Row],[Tax Credit Scholarship ($)]]+Table13[[#This Row],[Other Financial Aid ($)]]</f>
        <v>0</v>
      </c>
      <c r="R155" s="92"/>
      <c r="S155" s="92"/>
      <c r="T155" s="76"/>
    </row>
    <row r="156" spans="2:20" s="79" customFormat="1" ht="12.6">
      <c r="B156" s="78"/>
      <c r="C156" s="78"/>
      <c r="D156" s="90"/>
      <c r="E156" s="90"/>
      <c r="F156" s="90"/>
      <c r="G156" s="91"/>
      <c r="H156" s="91"/>
      <c r="I156" s="91"/>
      <c r="J156" s="91"/>
      <c r="K156" s="91"/>
      <c r="L156" s="91"/>
      <c r="M156" s="91"/>
      <c r="N156" s="8"/>
      <c r="O156" s="8"/>
      <c r="P156" s="92"/>
      <c r="Q156" s="92">
        <f>Table13[[#This Row],[Tax Credit Scholarship ($)]]+Table13[[#This Row],[Other Financial Aid ($)]]</f>
        <v>0</v>
      </c>
      <c r="R156" s="92"/>
      <c r="S156" s="92"/>
      <c r="T156" s="76"/>
    </row>
    <row r="157" spans="2:20" s="79" customFormat="1" ht="12.6">
      <c r="B157" s="78"/>
      <c r="C157" s="78"/>
      <c r="D157" s="90"/>
      <c r="E157" s="90"/>
      <c r="F157" s="90"/>
      <c r="G157" s="91"/>
      <c r="H157" s="91"/>
      <c r="I157" s="91"/>
      <c r="J157" s="91"/>
      <c r="K157" s="91"/>
      <c r="L157" s="91"/>
      <c r="M157" s="91"/>
      <c r="N157" s="8"/>
      <c r="O157" s="8"/>
      <c r="P157" s="92"/>
      <c r="Q157" s="92">
        <f>Table13[[#This Row],[Tax Credit Scholarship ($)]]+Table13[[#This Row],[Other Financial Aid ($)]]</f>
        <v>0</v>
      </c>
      <c r="R157" s="92"/>
      <c r="S157" s="92"/>
      <c r="T157" s="76"/>
    </row>
    <row r="158" spans="2:20" s="79" customFormat="1" ht="12.6">
      <c r="B158" s="78"/>
      <c r="C158" s="78"/>
      <c r="D158" s="90"/>
      <c r="E158" s="90"/>
      <c r="F158" s="90"/>
      <c r="G158" s="91"/>
      <c r="H158" s="91"/>
      <c r="I158" s="91"/>
      <c r="J158" s="91"/>
      <c r="K158" s="91"/>
      <c r="L158" s="91"/>
      <c r="M158" s="91"/>
      <c r="N158" s="91"/>
      <c r="O158" s="91"/>
      <c r="P158" s="92"/>
      <c r="Q158" s="92">
        <f>Table13[[#This Row],[Tax Credit Scholarship ($)]]+Table13[[#This Row],[Other Financial Aid ($)]]</f>
        <v>0</v>
      </c>
      <c r="R158" s="92"/>
      <c r="S158" s="92"/>
      <c r="T158" s="76"/>
    </row>
    <row r="159" spans="2:20" s="79" customFormat="1" ht="12.6">
      <c r="B159" s="78"/>
      <c r="C159" s="78"/>
      <c r="D159" s="90"/>
      <c r="E159" s="90"/>
      <c r="F159" s="90"/>
      <c r="G159" s="91"/>
      <c r="H159" s="91"/>
      <c r="I159" s="91"/>
      <c r="J159" s="91"/>
      <c r="K159" s="91"/>
      <c r="L159" s="91"/>
      <c r="M159" s="91"/>
      <c r="N159" s="91"/>
      <c r="O159" s="91"/>
      <c r="P159" s="92"/>
      <c r="Q159" s="92">
        <f>Table13[[#This Row],[Tax Credit Scholarship ($)]]+Table13[[#This Row],[Other Financial Aid ($)]]</f>
        <v>0</v>
      </c>
      <c r="R159" s="92"/>
      <c r="S159" s="92"/>
      <c r="T159" s="76"/>
    </row>
    <row r="160" spans="2:20" s="79" customFormat="1" ht="12.6">
      <c r="B160" s="78"/>
      <c r="C160" s="78"/>
      <c r="D160" s="90"/>
      <c r="E160" s="90"/>
      <c r="F160" s="90"/>
      <c r="G160" s="91"/>
      <c r="H160" s="91"/>
      <c r="I160" s="91"/>
      <c r="J160" s="91"/>
      <c r="K160" s="91"/>
      <c r="L160" s="91"/>
      <c r="M160" s="91"/>
      <c r="N160" s="91"/>
      <c r="O160" s="91"/>
      <c r="P160" s="92"/>
      <c r="Q160" s="92">
        <f>Table13[[#This Row],[Tax Credit Scholarship ($)]]+Table13[[#This Row],[Other Financial Aid ($)]]</f>
        <v>0</v>
      </c>
      <c r="R160" s="92"/>
      <c r="S160" s="92"/>
      <c r="T160" s="76"/>
    </row>
    <row r="161" spans="2:20" s="79" customFormat="1" ht="12.6">
      <c r="B161" s="78"/>
      <c r="C161" s="78"/>
      <c r="D161" s="90"/>
      <c r="E161" s="90"/>
      <c r="F161" s="90"/>
      <c r="G161" s="91"/>
      <c r="H161" s="91"/>
      <c r="I161" s="91"/>
      <c r="J161" s="91"/>
      <c r="K161" s="91"/>
      <c r="L161" s="91"/>
      <c r="M161" s="91"/>
      <c r="N161" s="91"/>
      <c r="O161" s="91"/>
      <c r="P161" s="92"/>
      <c r="Q161" s="92">
        <f>Table13[[#This Row],[Tax Credit Scholarship ($)]]+Table13[[#This Row],[Other Financial Aid ($)]]</f>
        <v>0</v>
      </c>
      <c r="R161" s="92"/>
      <c r="S161" s="92"/>
      <c r="T161" s="76"/>
    </row>
    <row r="162" spans="2:20" s="79" customFormat="1" ht="12.6">
      <c r="B162" s="78"/>
      <c r="C162" s="78"/>
      <c r="D162" s="90"/>
      <c r="E162" s="90"/>
      <c r="F162" s="90"/>
      <c r="G162" s="91"/>
      <c r="H162" s="91"/>
      <c r="I162" s="91"/>
      <c r="J162" s="91"/>
      <c r="K162" s="91"/>
      <c r="L162" s="91"/>
      <c r="M162" s="91"/>
      <c r="N162" s="91"/>
      <c r="O162" s="91"/>
      <c r="P162" s="92"/>
      <c r="Q162" s="92">
        <f>Table13[[#This Row],[Tax Credit Scholarship ($)]]+Table13[[#This Row],[Other Financial Aid ($)]]</f>
        <v>0</v>
      </c>
      <c r="R162" s="92"/>
      <c r="S162" s="92"/>
      <c r="T162" s="76"/>
    </row>
    <row r="163" spans="2:20" s="79" customFormat="1" ht="12.6">
      <c r="B163" s="78"/>
      <c r="C163" s="78"/>
      <c r="D163" s="90"/>
      <c r="E163" s="90"/>
      <c r="F163" s="90"/>
      <c r="G163" s="91"/>
      <c r="H163" s="91"/>
      <c r="I163" s="91"/>
      <c r="J163" s="91"/>
      <c r="K163" s="91"/>
      <c r="L163" s="91"/>
      <c r="M163" s="91"/>
      <c r="N163" s="91"/>
      <c r="O163" s="91"/>
      <c r="P163" s="92"/>
      <c r="Q163" s="92">
        <f>Table13[[#This Row],[Tax Credit Scholarship ($)]]+Table13[[#This Row],[Other Financial Aid ($)]]</f>
        <v>0</v>
      </c>
      <c r="R163" s="92"/>
      <c r="S163" s="92"/>
      <c r="T163" s="76"/>
    </row>
    <row r="164" spans="2:20" s="79" customFormat="1" ht="12.6">
      <c r="B164" s="78"/>
      <c r="C164" s="78"/>
      <c r="D164" s="90"/>
      <c r="E164" s="90"/>
      <c r="F164" s="90"/>
      <c r="G164" s="91"/>
      <c r="H164" s="91"/>
      <c r="I164" s="91"/>
      <c r="J164" s="91"/>
      <c r="K164" s="91"/>
      <c r="L164" s="91"/>
      <c r="M164" s="91"/>
      <c r="N164" s="91"/>
      <c r="O164" s="91"/>
      <c r="P164" s="92"/>
      <c r="Q164" s="92">
        <f>Table13[[#This Row],[Tax Credit Scholarship ($)]]+Table13[[#This Row],[Other Financial Aid ($)]]</f>
        <v>0</v>
      </c>
      <c r="R164" s="92"/>
      <c r="S164" s="92"/>
      <c r="T164" s="76"/>
    </row>
    <row r="165" spans="2:20" s="79" customFormat="1" ht="12.6">
      <c r="B165" s="78"/>
      <c r="C165" s="78"/>
      <c r="D165" s="90"/>
      <c r="E165" s="90"/>
      <c r="F165" s="90"/>
      <c r="G165" s="91"/>
      <c r="H165" s="91"/>
      <c r="I165" s="91"/>
      <c r="J165" s="91"/>
      <c r="K165" s="91"/>
      <c r="L165" s="91"/>
      <c r="M165" s="91"/>
      <c r="N165" s="91"/>
      <c r="O165" s="91"/>
      <c r="P165" s="92"/>
      <c r="Q165" s="92">
        <f>Table13[[#This Row],[Tax Credit Scholarship ($)]]+Table13[[#This Row],[Other Financial Aid ($)]]</f>
        <v>0</v>
      </c>
      <c r="R165" s="92"/>
      <c r="S165" s="92"/>
      <c r="T165" s="76"/>
    </row>
    <row r="166" spans="2:20" s="79" customFormat="1" ht="12.6">
      <c r="B166" s="78"/>
      <c r="C166" s="78"/>
      <c r="D166" s="90"/>
      <c r="E166" s="90"/>
      <c r="F166" s="90"/>
      <c r="G166" s="91"/>
      <c r="H166" s="91"/>
      <c r="I166" s="91"/>
      <c r="J166" s="91"/>
      <c r="K166" s="91"/>
      <c r="L166" s="91"/>
      <c r="M166" s="91"/>
      <c r="N166" s="91"/>
      <c r="O166" s="91"/>
      <c r="P166" s="92"/>
      <c r="Q166" s="92">
        <f>Table13[[#This Row],[Tax Credit Scholarship ($)]]+Table13[[#This Row],[Other Financial Aid ($)]]</f>
        <v>0</v>
      </c>
      <c r="R166" s="92"/>
      <c r="S166" s="92"/>
      <c r="T166" s="76"/>
    </row>
    <row r="167" spans="2:20" s="79" customFormat="1" ht="12.6">
      <c r="B167" s="78"/>
      <c r="C167" s="78"/>
      <c r="D167" s="90"/>
      <c r="E167" s="90"/>
      <c r="F167" s="90"/>
      <c r="G167" s="91"/>
      <c r="H167" s="91"/>
      <c r="I167" s="91"/>
      <c r="J167" s="91"/>
      <c r="K167" s="91"/>
      <c r="L167" s="91"/>
      <c r="M167" s="91"/>
      <c r="N167" s="91"/>
      <c r="O167" s="91"/>
      <c r="P167" s="92"/>
      <c r="Q167" s="92">
        <f>Table13[[#This Row],[Tax Credit Scholarship ($)]]+Table13[[#This Row],[Other Financial Aid ($)]]</f>
        <v>0</v>
      </c>
      <c r="R167" s="92"/>
      <c r="S167" s="92"/>
      <c r="T167" s="76"/>
    </row>
    <row r="168" spans="2:20" s="79" customFormat="1" ht="12.6">
      <c r="B168" s="78"/>
      <c r="C168" s="78"/>
      <c r="D168" s="90"/>
      <c r="E168" s="90"/>
      <c r="F168" s="90"/>
      <c r="G168" s="91"/>
      <c r="H168" s="91"/>
      <c r="I168" s="91"/>
      <c r="J168" s="91"/>
      <c r="K168" s="91"/>
      <c r="L168" s="91"/>
      <c r="M168" s="91"/>
      <c r="N168" s="91"/>
      <c r="O168" s="91"/>
      <c r="P168" s="92"/>
      <c r="Q168" s="92">
        <f>Table13[[#This Row],[Tax Credit Scholarship ($)]]+Table13[[#This Row],[Other Financial Aid ($)]]</f>
        <v>0</v>
      </c>
      <c r="R168" s="92"/>
      <c r="S168" s="92"/>
      <c r="T168" s="76"/>
    </row>
    <row r="169" spans="2:20" s="79" customFormat="1" ht="12.6">
      <c r="B169" s="78"/>
      <c r="C169" s="78"/>
      <c r="D169" s="90"/>
      <c r="E169" s="90"/>
      <c r="F169" s="90"/>
      <c r="G169" s="91"/>
      <c r="H169" s="91"/>
      <c r="I169" s="91"/>
      <c r="J169" s="91"/>
      <c r="K169" s="91"/>
      <c r="L169" s="91"/>
      <c r="M169" s="91"/>
      <c r="N169" s="91"/>
      <c r="O169" s="91"/>
      <c r="P169" s="92"/>
      <c r="Q169" s="92">
        <f>Table13[[#This Row],[Tax Credit Scholarship ($)]]+Table13[[#This Row],[Other Financial Aid ($)]]</f>
        <v>0</v>
      </c>
      <c r="R169" s="92"/>
      <c r="S169" s="92"/>
      <c r="T169" s="76"/>
    </row>
    <row r="170" spans="2:20" s="79" customFormat="1" ht="12.6">
      <c r="B170" s="78"/>
      <c r="C170" s="78"/>
      <c r="D170" s="90"/>
      <c r="E170" s="90"/>
      <c r="F170" s="90"/>
      <c r="G170" s="91"/>
      <c r="H170" s="91"/>
      <c r="I170" s="91"/>
      <c r="J170" s="91"/>
      <c r="K170" s="91"/>
      <c r="L170" s="91"/>
      <c r="M170" s="91"/>
      <c r="N170" s="91"/>
      <c r="O170" s="91"/>
      <c r="P170" s="92"/>
      <c r="Q170" s="92">
        <f>Table13[[#This Row],[Tax Credit Scholarship ($)]]+Table13[[#This Row],[Other Financial Aid ($)]]</f>
        <v>0</v>
      </c>
      <c r="R170" s="92"/>
      <c r="S170" s="92"/>
      <c r="T170" s="76"/>
    </row>
    <row r="171" spans="2:20" s="79" customFormat="1" ht="12.6">
      <c r="B171" s="78"/>
      <c r="C171" s="78"/>
      <c r="D171" s="90"/>
      <c r="E171" s="90"/>
      <c r="F171" s="90"/>
      <c r="G171" s="91"/>
      <c r="H171" s="91"/>
      <c r="I171" s="91"/>
      <c r="J171" s="91"/>
      <c r="K171" s="91"/>
      <c r="L171" s="91"/>
      <c r="M171" s="91"/>
      <c r="N171" s="91"/>
      <c r="O171" s="91"/>
      <c r="P171" s="92"/>
      <c r="Q171" s="92">
        <f>Table13[[#This Row],[Tax Credit Scholarship ($)]]+Table13[[#This Row],[Other Financial Aid ($)]]</f>
        <v>0</v>
      </c>
      <c r="R171" s="92"/>
      <c r="S171" s="92"/>
      <c r="T171" s="76"/>
    </row>
    <row r="172" spans="2:20" s="79" customFormat="1" ht="12.6">
      <c r="B172" s="78"/>
      <c r="C172" s="78"/>
      <c r="D172" s="90"/>
      <c r="E172" s="90"/>
      <c r="F172" s="90"/>
      <c r="G172" s="91"/>
      <c r="H172" s="91"/>
      <c r="I172" s="91"/>
      <c r="J172" s="91"/>
      <c r="K172" s="91"/>
      <c r="L172" s="91"/>
      <c r="M172" s="91"/>
      <c r="N172" s="91"/>
      <c r="O172" s="91"/>
      <c r="P172" s="92"/>
      <c r="Q172" s="92">
        <f>Table13[[#This Row],[Tax Credit Scholarship ($)]]+Table13[[#This Row],[Other Financial Aid ($)]]</f>
        <v>0</v>
      </c>
      <c r="R172" s="92"/>
      <c r="S172" s="92"/>
      <c r="T172" s="76"/>
    </row>
    <row r="173" spans="2:20" s="79" customFormat="1" ht="12.6">
      <c r="B173" s="78"/>
      <c r="C173" s="78"/>
      <c r="D173" s="90"/>
      <c r="E173" s="90"/>
      <c r="F173" s="90"/>
      <c r="G173" s="91"/>
      <c r="H173" s="91"/>
      <c r="I173" s="91"/>
      <c r="J173" s="91"/>
      <c r="K173" s="91"/>
      <c r="L173" s="91"/>
      <c r="M173" s="91"/>
      <c r="N173" s="91"/>
      <c r="O173" s="91"/>
      <c r="P173" s="92"/>
      <c r="Q173" s="92">
        <f>Table13[[#This Row],[Tax Credit Scholarship ($)]]+Table13[[#This Row],[Other Financial Aid ($)]]</f>
        <v>0</v>
      </c>
      <c r="R173" s="92"/>
      <c r="S173" s="92"/>
      <c r="T173" s="76"/>
    </row>
    <row r="174" spans="2:20" s="79" customFormat="1" ht="12.6">
      <c r="B174" s="78"/>
      <c r="C174" s="78"/>
      <c r="D174" s="90"/>
      <c r="E174" s="90"/>
      <c r="F174" s="90"/>
      <c r="G174" s="91"/>
      <c r="H174" s="91"/>
      <c r="I174" s="91"/>
      <c r="J174" s="91"/>
      <c r="K174" s="91"/>
      <c r="L174" s="91"/>
      <c r="M174" s="91"/>
      <c r="N174" s="91"/>
      <c r="O174" s="91"/>
      <c r="P174" s="92"/>
      <c r="Q174" s="92">
        <f>Table13[[#This Row],[Tax Credit Scholarship ($)]]+Table13[[#This Row],[Other Financial Aid ($)]]</f>
        <v>0</v>
      </c>
      <c r="R174" s="92"/>
      <c r="S174" s="92"/>
      <c r="T174" s="76"/>
    </row>
    <row r="175" spans="2:20" s="79" customFormat="1" ht="12.6">
      <c r="B175" s="78"/>
      <c r="C175" s="78"/>
      <c r="D175" s="90"/>
      <c r="E175" s="90"/>
      <c r="F175" s="90"/>
      <c r="G175" s="91"/>
      <c r="H175" s="91"/>
      <c r="I175" s="91"/>
      <c r="J175" s="91"/>
      <c r="K175" s="91"/>
      <c r="L175" s="91"/>
      <c r="M175" s="91"/>
      <c r="N175" s="91"/>
      <c r="O175" s="91"/>
      <c r="P175" s="92"/>
      <c r="Q175" s="92">
        <f>Table13[[#This Row],[Tax Credit Scholarship ($)]]+Table13[[#This Row],[Other Financial Aid ($)]]</f>
        <v>0</v>
      </c>
      <c r="R175" s="92"/>
      <c r="S175" s="92"/>
      <c r="T175" s="76"/>
    </row>
    <row r="176" spans="2:20" s="79" customFormat="1" ht="12.6">
      <c r="B176" s="78"/>
      <c r="C176" s="78"/>
      <c r="D176" s="90"/>
      <c r="E176" s="90"/>
      <c r="F176" s="90"/>
      <c r="G176" s="91"/>
      <c r="H176" s="91"/>
      <c r="I176" s="91"/>
      <c r="J176" s="91"/>
      <c r="K176" s="91"/>
      <c r="L176" s="91"/>
      <c r="M176" s="91"/>
      <c r="N176" s="91"/>
      <c r="O176" s="91"/>
      <c r="P176" s="92"/>
      <c r="Q176" s="92">
        <f>Table13[[#This Row],[Tax Credit Scholarship ($)]]+Table13[[#This Row],[Other Financial Aid ($)]]</f>
        <v>0</v>
      </c>
      <c r="R176" s="92"/>
      <c r="S176" s="92"/>
      <c r="T176" s="76"/>
    </row>
    <row r="177" spans="2:20" s="79" customFormat="1" ht="12.6">
      <c r="B177" s="78"/>
      <c r="C177" s="78"/>
      <c r="D177" s="90"/>
      <c r="E177" s="90"/>
      <c r="F177" s="90"/>
      <c r="G177" s="91"/>
      <c r="H177" s="91"/>
      <c r="I177" s="91"/>
      <c r="J177" s="91"/>
      <c r="K177" s="91"/>
      <c r="L177" s="91"/>
      <c r="M177" s="91"/>
      <c r="N177" s="91"/>
      <c r="O177" s="91"/>
      <c r="P177" s="92"/>
      <c r="Q177" s="92">
        <f>Table13[[#This Row],[Tax Credit Scholarship ($)]]+Table13[[#This Row],[Other Financial Aid ($)]]</f>
        <v>0</v>
      </c>
      <c r="R177" s="92"/>
      <c r="S177" s="92"/>
      <c r="T177" s="76"/>
    </row>
    <row r="178" spans="2:20" s="79" customFormat="1" ht="12.6">
      <c r="B178" s="78"/>
      <c r="C178" s="78"/>
      <c r="D178" s="90"/>
      <c r="E178" s="90"/>
      <c r="F178" s="90"/>
      <c r="G178" s="91"/>
      <c r="H178" s="91"/>
      <c r="I178" s="91"/>
      <c r="J178" s="91"/>
      <c r="K178" s="91"/>
      <c r="L178" s="91"/>
      <c r="M178" s="91"/>
      <c r="N178" s="91"/>
      <c r="O178" s="91"/>
      <c r="P178" s="92"/>
      <c r="Q178" s="92">
        <f>Table13[[#This Row],[Tax Credit Scholarship ($)]]+Table13[[#This Row],[Other Financial Aid ($)]]</f>
        <v>0</v>
      </c>
      <c r="R178" s="92"/>
      <c r="S178" s="92"/>
      <c r="T178" s="76"/>
    </row>
    <row r="179" spans="2:20" s="79" customFormat="1" ht="12.6">
      <c r="B179" s="78"/>
      <c r="C179" s="78"/>
      <c r="D179" s="90"/>
      <c r="E179" s="90"/>
      <c r="F179" s="90"/>
      <c r="G179" s="91"/>
      <c r="H179" s="91"/>
      <c r="I179" s="91"/>
      <c r="J179" s="91"/>
      <c r="K179" s="91"/>
      <c r="L179" s="91"/>
      <c r="M179" s="91"/>
      <c r="N179" s="91"/>
      <c r="O179" s="91"/>
      <c r="P179" s="92"/>
      <c r="Q179" s="92">
        <f>Table13[[#This Row],[Tax Credit Scholarship ($)]]+Table13[[#This Row],[Other Financial Aid ($)]]</f>
        <v>0</v>
      </c>
      <c r="R179" s="92"/>
      <c r="S179" s="92"/>
      <c r="T179" s="76"/>
    </row>
    <row r="180" spans="2:20" s="79" customFormat="1" ht="12.6">
      <c r="B180" s="78"/>
      <c r="C180" s="78"/>
      <c r="D180" s="90"/>
      <c r="E180" s="90"/>
      <c r="F180" s="90"/>
      <c r="G180" s="91"/>
      <c r="H180" s="91"/>
      <c r="I180" s="91"/>
      <c r="J180" s="91"/>
      <c r="K180" s="91"/>
      <c r="L180" s="91"/>
      <c r="M180" s="91"/>
      <c r="N180" s="91"/>
      <c r="O180" s="91"/>
      <c r="P180" s="92"/>
      <c r="Q180" s="92">
        <f>Table13[[#This Row],[Tax Credit Scholarship ($)]]+Table13[[#This Row],[Other Financial Aid ($)]]</f>
        <v>0</v>
      </c>
      <c r="R180" s="92"/>
      <c r="S180" s="92"/>
      <c r="T180" s="76"/>
    </row>
    <row r="181" spans="2:20" s="79" customFormat="1" ht="12.6">
      <c r="B181" s="78"/>
      <c r="C181" s="78"/>
      <c r="D181" s="90"/>
      <c r="E181" s="90"/>
      <c r="F181" s="90"/>
      <c r="G181" s="91"/>
      <c r="H181" s="91"/>
      <c r="I181" s="91"/>
      <c r="J181" s="91"/>
      <c r="K181" s="91"/>
      <c r="L181" s="91"/>
      <c r="M181" s="91"/>
      <c r="N181" s="91"/>
      <c r="O181" s="91"/>
      <c r="P181" s="92"/>
      <c r="Q181" s="92">
        <f>Table13[[#This Row],[Tax Credit Scholarship ($)]]+Table13[[#This Row],[Other Financial Aid ($)]]</f>
        <v>0</v>
      </c>
      <c r="R181" s="92"/>
      <c r="S181" s="92"/>
      <c r="T181" s="76"/>
    </row>
    <row r="182" spans="2:20" s="79" customFormat="1" ht="12.6">
      <c r="B182" s="78"/>
      <c r="C182" s="78"/>
      <c r="D182" s="90"/>
      <c r="E182" s="90"/>
      <c r="F182" s="90"/>
      <c r="G182" s="91"/>
      <c r="H182" s="91"/>
      <c r="I182" s="91"/>
      <c r="J182" s="91"/>
      <c r="K182" s="91"/>
      <c r="L182" s="91"/>
      <c r="M182" s="91"/>
      <c r="N182" s="91"/>
      <c r="O182" s="91"/>
      <c r="P182" s="92"/>
      <c r="Q182" s="92">
        <f>Table13[[#This Row],[Tax Credit Scholarship ($)]]+Table13[[#This Row],[Other Financial Aid ($)]]</f>
        <v>0</v>
      </c>
      <c r="R182" s="92"/>
      <c r="S182" s="92"/>
      <c r="T182" s="76"/>
    </row>
    <row r="183" spans="2:20" s="79" customFormat="1" ht="12.6">
      <c r="B183" s="78"/>
      <c r="C183" s="78"/>
      <c r="D183" s="90"/>
      <c r="E183" s="90"/>
      <c r="F183" s="90"/>
      <c r="G183" s="91"/>
      <c r="H183" s="91"/>
      <c r="I183" s="91"/>
      <c r="J183" s="91"/>
      <c r="K183" s="91"/>
      <c r="L183" s="91"/>
      <c r="M183" s="91"/>
      <c r="N183" s="91"/>
      <c r="O183" s="91"/>
      <c r="P183" s="92"/>
      <c r="Q183" s="92">
        <f>Table13[[#This Row],[Tax Credit Scholarship ($)]]+Table13[[#This Row],[Other Financial Aid ($)]]</f>
        <v>0</v>
      </c>
      <c r="R183" s="92"/>
      <c r="S183" s="92"/>
      <c r="T183" s="76"/>
    </row>
    <row r="184" spans="2:20" s="79" customFormat="1" ht="12.6">
      <c r="B184" s="78"/>
      <c r="C184" s="78"/>
      <c r="D184" s="90"/>
      <c r="E184" s="90"/>
      <c r="F184" s="90"/>
      <c r="G184" s="91"/>
      <c r="H184" s="91"/>
      <c r="I184" s="91"/>
      <c r="J184" s="91"/>
      <c r="K184" s="91"/>
      <c r="L184" s="91"/>
      <c r="M184" s="91"/>
      <c r="N184" s="91"/>
      <c r="O184" s="91"/>
      <c r="P184" s="92"/>
      <c r="Q184" s="92">
        <f>Table13[[#This Row],[Tax Credit Scholarship ($)]]+Table13[[#This Row],[Other Financial Aid ($)]]</f>
        <v>0</v>
      </c>
      <c r="R184" s="92"/>
      <c r="S184" s="92"/>
      <c r="T184" s="76"/>
    </row>
    <row r="185" spans="2:20" s="79" customFormat="1" ht="12.6">
      <c r="B185" s="78"/>
      <c r="C185" s="78"/>
      <c r="D185" s="90"/>
      <c r="E185" s="90"/>
      <c r="F185" s="90"/>
      <c r="G185" s="91"/>
      <c r="H185" s="91"/>
      <c r="I185" s="91"/>
      <c r="J185" s="91"/>
      <c r="K185" s="91"/>
      <c r="L185" s="91"/>
      <c r="M185" s="91"/>
      <c r="N185" s="91"/>
      <c r="O185" s="91"/>
      <c r="P185" s="92"/>
      <c r="Q185" s="92">
        <f>Table13[[#This Row],[Tax Credit Scholarship ($)]]+Table13[[#This Row],[Other Financial Aid ($)]]</f>
        <v>0</v>
      </c>
      <c r="R185" s="92"/>
      <c r="S185" s="92"/>
      <c r="T185" s="76"/>
    </row>
    <row r="186" spans="2:20" s="79" customFormat="1" ht="12.6">
      <c r="B186" s="78"/>
      <c r="C186" s="78"/>
      <c r="D186" s="90"/>
      <c r="E186" s="90"/>
      <c r="F186" s="90"/>
      <c r="G186" s="91"/>
      <c r="H186" s="91"/>
      <c r="I186" s="91"/>
      <c r="J186" s="91"/>
      <c r="K186" s="91"/>
      <c r="L186" s="91"/>
      <c r="M186" s="91"/>
      <c r="N186" s="91"/>
      <c r="O186" s="91"/>
      <c r="P186" s="92"/>
      <c r="Q186" s="92">
        <f>Table13[[#This Row],[Tax Credit Scholarship ($)]]+Table13[[#This Row],[Other Financial Aid ($)]]</f>
        <v>0</v>
      </c>
      <c r="R186" s="92"/>
      <c r="S186" s="92"/>
      <c r="T186" s="76"/>
    </row>
    <row r="187" spans="2:20" s="79" customFormat="1" ht="12.6">
      <c r="B187" s="78"/>
      <c r="C187" s="78"/>
      <c r="D187" s="90"/>
      <c r="E187" s="90"/>
      <c r="F187" s="90"/>
      <c r="G187" s="91"/>
      <c r="H187" s="91"/>
      <c r="I187" s="91"/>
      <c r="J187" s="91"/>
      <c r="K187" s="91"/>
      <c r="L187" s="91"/>
      <c r="M187" s="91"/>
      <c r="N187" s="91"/>
      <c r="O187" s="91"/>
      <c r="P187" s="92"/>
      <c r="Q187" s="92">
        <f>Table13[[#This Row],[Tax Credit Scholarship ($)]]+Table13[[#This Row],[Other Financial Aid ($)]]</f>
        <v>0</v>
      </c>
      <c r="R187" s="92"/>
      <c r="S187" s="92"/>
      <c r="T187" s="76"/>
    </row>
    <row r="188" spans="2:20" s="79" customFormat="1" ht="12.6">
      <c r="B188" s="78"/>
      <c r="C188" s="78"/>
      <c r="D188" s="90"/>
      <c r="E188" s="90"/>
      <c r="F188" s="90"/>
      <c r="G188" s="91"/>
      <c r="H188" s="91"/>
      <c r="I188" s="91"/>
      <c r="J188" s="91"/>
      <c r="K188" s="91"/>
      <c r="L188" s="91"/>
      <c r="M188" s="91"/>
      <c r="N188" s="91"/>
      <c r="O188" s="91"/>
      <c r="P188" s="92"/>
      <c r="Q188" s="92">
        <f>Table13[[#This Row],[Tax Credit Scholarship ($)]]+Table13[[#This Row],[Other Financial Aid ($)]]</f>
        <v>0</v>
      </c>
      <c r="R188" s="92"/>
      <c r="S188" s="92"/>
      <c r="T188" s="76"/>
    </row>
    <row r="189" spans="2:20" s="79" customFormat="1" ht="12.6">
      <c r="B189" s="78"/>
      <c r="C189" s="78"/>
      <c r="D189" s="90"/>
      <c r="E189" s="90"/>
      <c r="F189" s="90"/>
      <c r="G189" s="91"/>
      <c r="H189" s="91"/>
      <c r="I189" s="91"/>
      <c r="J189" s="91"/>
      <c r="K189" s="91"/>
      <c r="L189" s="91"/>
      <c r="M189" s="91"/>
      <c r="N189" s="91"/>
      <c r="O189" s="91"/>
      <c r="P189" s="92"/>
      <c r="Q189" s="92">
        <f>Table13[[#This Row],[Tax Credit Scholarship ($)]]+Table13[[#This Row],[Other Financial Aid ($)]]</f>
        <v>0</v>
      </c>
      <c r="R189" s="92"/>
      <c r="S189" s="92"/>
      <c r="T189" s="76"/>
    </row>
    <row r="190" spans="2:20" s="79" customFormat="1" ht="12.6">
      <c r="B190" s="78"/>
      <c r="C190" s="78"/>
      <c r="D190" s="90"/>
      <c r="E190" s="90"/>
      <c r="F190" s="90"/>
      <c r="G190" s="91"/>
      <c r="H190" s="91"/>
      <c r="I190" s="91"/>
      <c r="J190" s="91"/>
      <c r="K190" s="91"/>
      <c r="L190" s="91"/>
      <c r="M190" s="91"/>
      <c r="N190" s="91"/>
      <c r="O190" s="91"/>
      <c r="P190" s="92"/>
      <c r="Q190" s="92">
        <f>Table13[[#This Row],[Tax Credit Scholarship ($)]]+Table13[[#This Row],[Other Financial Aid ($)]]</f>
        <v>0</v>
      </c>
      <c r="R190" s="92"/>
      <c r="S190" s="92"/>
      <c r="T190" s="76"/>
    </row>
    <row r="191" spans="2:20" s="79" customFormat="1" ht="12.6">
      <c r="B191" s="78"/>
      <c r="C191" s="78"/>
      <c r="D191" s="90"/>
      <c r="E191" s="90"/>
      <c r="F191" s="90"/>
      <c r="G191" s="91"/>
      <c r="H191" s="91"/>
      <c r="I191" s="91"/>
      <c r="J191" s="91"/>
      <c r="K191" s="91"/>
      <c r="L191" s="91"/>
      <c r="M191" s="91"/>
      <c r="N191" s="91"/>
      <c r="O191" s="91"/>
      <c r="P191" s="92"/>
      <c r="Q191" s="92">
        <f>Table13[[#This Row],[Tax Credit Scholarship ($)]]+Table13[[#This Row],[Other Financial Aid ($)]]</f>
        <v>0</v>
      </c>
      <c r="R191" s="92"/>
      <c r="S191" s="92"/>
      <c r="T191" s="76"/>
    </row>
    <row r="192" spans="2:20" s="79" customFormat="1" ht="12.6">
      <c r="B192" s="78"/>
      <c r="C192" s="78"/>
      <c r="D192" s="90"/>
      <c r="E192" s="90"/>
      <c r="F192" s="90"/>
      <c r="G192" s="91"/>
      <c r="H192" s="91"/>
      <c r="I192" s="91"/>
      <c r="J192" s="91"/>
      <c r="K192" s="91"/>
      <c r="L192" s="91"/>
      <c r="M192" s="91"/>
      <c r="N192" s="8"/>
      <c r="O192" s="8"/>
      <c r="P192" s="92"/>
      <c r="Q192" s="92">
        <f>Table13[[#This Row],[Tax Credit Scholarship ($)]]+Table13[[#This Row],[Other Financial Aid ($)]]</f>
        <v>0</v>
      </c>
      <c r="R192" s="92"/>
      <c r="S192" s="92"/>
      <c r="T192" s="76"/>
    </row>
    <row r="193" spans="2:22" s="79" customFormat="1" ht="12.6">
      <c r="B193" s="78"/>
      <c r="C193" s="78"/>
      <c r="D193" s="90"/>
      <c r="E193" s="90"/>
      <c r="F193" s="90"/>
      <c r="G193" s="91"/>
      <c r="H193" s="91"/>
      <c r="I193" s="91"/>
      <c r="J193" s="91"/>
      <c r="K193" s="91"/>
      <c r="L193" s="91"/>
      <c r="M193" s="91"/>
      <c r="N193" s="8"/>
      <c r="O193" s="8"/>
      <c r="P193" s="92"/>
      <c r="Q193" s="92">
        <f>Table13[[#This Row],[Tax Credit Scholarship ($)]]+Table13[[#This Row],[Other Financial Aid ($)]]</f>
        <v>0</v>
      </c>
      <c r="R193" s="92"/>
      <c r="S193" s="92"/>
      <c r="T193" s="76"/>
    </row>
    <row r="194" spans="2:22" s="79" customFormat="1" ht="12.6">
      <c r="B194" s="78"/>
      <c r="C194" s="78"/>
      <c r="D194" s="90"/>
      <c r="E194" s="90"/>
      <c r="F194" s="90"/>
      <c r="G194" s="91"/>
      <c r="H194" s="91"/>
      <c r="I194" s="91"/>
      <c r="J194" s="91"/>
      <c r="K194" s="91"/>
      <c r="L194" s="91"/>
      <c r="M194" s="91"/>
      <c r="N194" s="8"/>
      <c r="O194" s="8"/>
      <c r="P194" s="92"/>
      <c r="Q194" s="92">
        <f>Table13[[#This Row],[Tax Credit Scholarship ($)]]+Table13[[#This Row],[Other Financial Aid ($)]]</f>
        <v>0</v>
      </c>
      <c r="R194" s="92"/>
      <c r="S194" s="92"/>
      <c r="T194" s="76"/>
    </row>
    <row r="195" spans="2:22" s="79" customFormat="1" ht="12.6">
      <c r="B195" s="78"/>
      <c r="C195" s="78"/>
      <c r="D195" s="90"/>
      <c r="E195" s="90"/>
      <c r="F195" s="90"/>
      <c r="G195" s="91"/>
      <c r="H195" s="91"/>
      <c r="I195" s="91"/>
      <c r="J195" s="91"/>
      <c r="K195" s="91"/>
      <c r="L195" s="91"/>
      <c r="M195" s="91"/>
      <c r="N195" s="91"/>
      <c r="O195" s="91"/>
      <c r="P195" s="92"/>
      <c r="Q195" s="92">
        <f>Table13[[#This Row],[Tax Credit Scholarship ($)]]+Table13[[#This Row],[Other Financial Aid ($)]]</f>
        <v>0</v>
      </c>
      <c r="R195" s="92"/>
      <c r="S195" s="92"/>
      <c r="T195" s="76"/>
      <c r="U195" s="76"/>
      <c r="V195" s="76"/>
    </row>
    <row r="196" spans="2:22" s="79" customFormat="1" ht="12.6">
      <c r="B196" s="78"/>
      <c r="C196" s="78"/>
      <c r="D196" s="90"/>
      <c r="E196" s="90"/>
      <c r="F196" s="90"/>
      <c r="G196" s="91"/>
      <c r="H196" s="91"/>
      <c r="I196" s="91"/>
      <c r="J196" s="91"/>
      <c r="K196" s="91"/>
      <c r="L196" s="91"/>
      <c r="M196" s="91"/>
      <c r="N196" s="91"/>
      <c r="O196" s="91"/>
      <c r="P196" s="92"/>
      <c r="Q196" s="92">
        <f>Table13[[#This Row],[Tax Credit Scholarship ($)]]+Table13[[#This Row],[Other Financial Aid ($)]]</f>
        <v>0</v>
      </c>
      <c r="R196" s="92"/>
      <c r="S196" s="92"/>
      <c r="T196" s="76"/>
    </row>
    <row r="197" spans="2:22" s="79" customFormat="1" ht="12.6">
      <c r="B197" s="78"/>
      <c r="C197" s="78"/>
      <c r="D197" s="90"/>
      <c r="E197" s="90"/>
      <c r="F197" s="90"/>
      <c r="G197" s="91"/>
      <c r="H197" s="91"/>
      <c r="I197" s="91"/>
      <c r="J197" s="91"/>
      <c r="K197" s="91"/>
      <c r="L197" s="91"/>
      <c r="M197" s="91"/>
      <c r="N197" s="91"/>
      <c r="O197" s="91"/>
      <c r="P197" s="92"/>
      <c r="Q197" s="92">
        <f>Table13[[#This Row],[Tax Credit Scholarship ($)]]+Table13[[#This Row],[Other Financial Aid ($)]]</f>
        <v>0</v>
      </c>
      <c r="R197" s="92"/>
      <c r="S197" s="92"/>
      <c r="T197" s="76"/>
    </row>
    <row r="198" spans="2:22" s="79" customFormat="1" ht="12.6">
      <c r="B198" s="78"/>
      <c r="C198" s="78"/>
      <c r="D198" s="90"/>
      <c r="E198" s="90"/>
      <c r="F198" s="90"/>
      <c r="G198" s="91"/>
      <c r="H198" s="91"/>
      <c r="I198" s="91"/>
      <c r="J198" s="91"/>
      <c r="K198" s="91"/>
      <c r="L198" s="91"/>
      <c r="M198" s="91"/>
      <c r="N198" s="8"/>
      <c r="O198" s="8"/>
      <c r="P198" s="92"/>
      <c r="Q198" s="92">
        <f>Table13[[#This Row],[Tax Credit Scholarship ($)]]+Table13[[#This Row],[Other Financial Aid ($)]]</f>
        <v>0</v>
      </c>
      <c r="R198" s="92"/>
      <c r="S198" s="92"/>
      <c r="T198" s="76"/>
    </row>
    <row r="199" spans="2:22" s="79" customFormat="1" ht="12.6">
      <c r="B199" s="78"/>
      <c r="C199" s="78"/>
      <c r="D199" s="90"/>
      <c r="E199" s="90"/>
      <c r="F199" s="90"/>
      <c r="G199" s="91"/>
      <c r="H199" s="91"/>
      <c r="I199" s="91"/>
      <c r="J199" s="91"/>
      <c r="K199" s="91"/>
      <c r="L199" s="91"/>
      <c r="M199" s="91"/>
      <c r="N199" s="91"/>
      <c r="O199" s="91"/>
      <c r="P199" s="92"/>
      <c r="Q199" s="92">
        <f>Table13[[#This Row],[Tax Credit Scholarship ($)]]+Table13[[#This Row],[Other Financial Aid ($)]]</f>
        <v>0</v>
      </c>
      <c r="R199" s="92"/>
      <c r="S199" s="92"/>
      <c r="T199" s="76"/>
    </row>
    <row r="200" spans="2:22" s="79" customFormat="1" ht="12.6">
      <c r="B200" s="78"/>
      <c r="C200" s="78"/>
      <c r="G200" s="91"/>
      <c r="H200" s="91"/>
      <c r="I200" s="91"/>
      <c r="J200" s="91"/>
      <c r="K200" s="91"/>
      <c r="L200" s="91"/>
      <c r="M200" s="91"/>
      <c r="N200" s="91"/>
      <c r="O200" s="91"/>
      <c r="P200" s="92"/>
      <c r="Q200" s="92">
        <f>Table13[[#This Row],[Tax Credit Scholarship ($)]]+Table13[[#This Row],[Other Financial Aid ($)]]</f>
        <v>0</v>
      </c>
      <c r="R200" s="92"/>
      <c r="S200" s="91"/>
      <c r="T200" s="76"/>
    </row>
    <row r="201" spans="2:22" s="79" customFormat="1" ht="12.6">
      <c r="B201" s="78"/>
      <c r="C201" s="78"/>
      <c r="D201" s="91"/>
      <c r="E201" s="91"/>
      <c r="F201" s="91"/>
      <c r="G201" s="91"/>
      <c r="H201" s="91"/>
      <c r="I201" s="91"/>
      <c r="J201" s="91"/>
      <c r="K201" s="91"/>
      <c r="L201" s="91"/>
      <c r="M201" s="91"/>
      <c r="N201" s="91"/>
      <c r="O201" s="91"/>
      <c r="P201" s="92"/>
      <c r="Q201" s="92">
        <f>Table13[[#This Row],[Tax Credit Scholarship ($)]]+Table13[[#This Row],[Other Financial Aid ($)]]</f>
        <v>0</v>
      </c>
      <c r="R201" s="92"/>
      <c r="S201" s="91"/>
      <c r="T201" s="76"/>
    </row>
    <row r="202" spans="2:22" s="79" customFormat="1" ht="15">
      <c r="B202" s="78"/>
      <c r="C202" s="78"/>
      <c r="D202" s="96"/>
      <c r="E202" s="96"/>
      <c r="F202" s="96"/>
      <c r="G202" s="91"/>
      <c r="H202" s="91"/>
      <c r="I202" s="91"/>
      <c r="J202" s="91"/>
      <c r="K202" s="91"/>
      <c r="L202" s="91"/>
      <c r="M202" s="91"/>
      <c r="N202" s="91"/>
      <c r="O202" s="91"/>
      <c r="P202" s="92"/>
      <c r="Q202" s="92">
        <f>Table13[[#This Row],[Tax Credit Scholarship ($)]]+Table13[[#This Row],[Other Financial Aid ($)]]</f>
        <v>0</v>
      </c>
      <c r="R202" s="92"/>
      <c r="S202" s="91"/>
      <c r="T202" s="76"/>
    </row>
    <row r="203" spans="2:22" s="79" customFormat="1" ht="15">
      <c r="B203" s="78"/>
      <c r="C203" s="78"/>
      <c r="D203" s="96"/>
      <c r="E203" s="96"/>
      <c r="F203" s="96"/>
      <c r="G203" s="91"/>
      <c r="H203" s="91"/>
      <c r="I203" s="91"/>
      <c r="J203" s="91"/>
      <c r="K203" s="91"/>
      <c r="L203" s="91"/>
      <c r="M203" s="91"/>
      <c r="N203" s="91"/>
      <c r="O203" s="91"/>
      <c r="P203" s="92"/>
      <c r="Q203" s="92">
        <f>Table13[[#This Row],[Tax Credit Scholarship ($)]]+Table13[[#This Row],[Other Financial Aid ($)]]</f>
        <v>0</v>
      </c>
      <c r="R203" s="92"/>
      <c r="S203" s="91"/>
      <c r="T203" s="76"/>
    </row>
    <row r="204" spans="2:22" s="79" customFormat="1" ht="12.6">
      <c r="B204" s="78"/>
      <c r="C204" s="78"/>
      <c r="G204" s="91"/>
      <c r="H204" s="91"/>
      <c r="I204" s="91"/>
      <c r="J204" s="91"/>
      <c r="K204" s="91"/>
      <c r="L204" s="91"/>
      <c r="M204" s="91"/>
      <c r="N204" s="91"/>
      <c r="O204" s="91"/>
      <c r="P204" s="92"/>
      <c r="Q204" s="92">
        <f>Table13[[#This Row],[Tax Credit Scholarship ($)]]+Table13[[#This Row],[Other Financial Aid ($)]]</f>
        <v>0</v>
      </c>
      <c r="R204" s="92"/>
      <c r="S204" s="91"/>
      <c r="T204" s="76"/>
    </row>
    <row r="205" spans="2:22" s="79" customFormat="1" ht="12.6">
      <c r="B205" s="78"/>
      <c r="C205" s="78"/>
      <c r="D205" s="91"/>
      <c r="E205" s="91"/>
      <c r="F205" s="91"/>
      <c r="G205" s="91"/>
      <c r="H205" s="91"/>
      <c r="I205" s="91"/>
      <c r="J205" s="91"/>
      <c r="K205" s="91"/>
      <c r="L205" s="91"/>
      <c r="M205" s="91"/>
      <c r="N205" s="91"/>
      <c r="O205" s="91"/>
      <c r="P205" s="92"/>
      <c r="Q205" s="92">
        <f>Table13[[#This Row],[Tax Credit Scholarship ($)]]+Table13[[#This Row],[Other Financial Aid ($)]]</f>
        <v>0</v>
      </c>
      <c r="R205" s="92"/>
      <c r="S205" s="91"/>
      <c r="T205" s="76"/>
    </row>
    <row r="206" spans="2:22" s="79" customFormat="1" ht="12.6">
      <c r="B206" s="78"/>
      <c r="C206" s="78"/>
      <c r="G206" s="91"/>
      <c r="H206" s="91"/>
      <c r="I206" s="91"/>
      <c r="J206" s="91"/>
      <c r="K206" s="91"/>
      <c r="L206" s="91"/>
      <c r="M206" s="91"/>
      <c r="N206" s="91"/>
      <c r="O206" s="91"/>
      <c r="P206" s="92"/>
      <c r="Q206" s="92">
        <f>Table13[[#This Row],[Tax Credit Scholarship ($)]]+Table13[[#This Row],[Other Financial Aid ($)]]</f>
        <v>0</v>
      </c>
      <c r="R206" s="92"/>
      <c r="S206" s="91"/>
      <c r="T206" s="76"/>
    </row>
    <row r="207" spans="2:22" s="79" customFormat="1" ht="12.6">
      <c r="B207" s="78"/>
      <c r="C207" s="78"/>
      <c r="G207" s="91"/>
      <c r="H207" s="91"/>
      <c r="I207" s="91"/>
      <c r="J207" s="91"/>
      <c r="K207" s="91"/>
      <c r="L207" s="91"/>
      <c r="M207" s="91"/>
      <c r="N207" s="91"/>
      <c r="O207" s="91"/>
      <c r="P207" s="92"/>
      <c r="Q207" s="92">
        <f>Table13[[#This Row],[Tax Credit Scholarship ($)]]+Table13[[#This Row],[Other Financial Aid ($)]]</f>
        <v>0</v>
      </c>
      <c r="R207" s="92"/>
      <c r="S207" s="91"/>
      <c r="T207" s="76"/>
    </row>
    <row r="208" spans="2:22" s="79" customFormat="1" ht="12.6">
      <c r="B208" s="78"/>
      <c r="C208" s="78"/>
      <c r="D208" s="91"/>
      <c r="E208" s="91"/>
      <c r="F208" s="91"/>
      <c r="G208" s="91"/>
      <c r="H208" s="91"/>
      <c r="I208" s="91"/>
      <c r="J208" s="91"/>
      <c r="K208" s="91"/>
      <c r="L208" s="91"/>
      <c r="M208" s="91"/>
      <c r="N208" s="91"/>
      <c r="O208" s="91"/>
      <c r="P208" s="92"/>
      <c r="Q208" s="92">
        <f>Table13[[#This Row],[Tax Credit Scholarship ($)]]+Table13[[#This Row],[Other Financial Aid ($)]]</f>
        <v>0</v>
      </c>
      <c r="R208" s="92"/>
      <c r="S208" s="91"/>
      <c r="T208" s="76"/>
    </row>
    <row r="209" spans="2:20" s="79" customFormat="1" ht="12.6">
      <c r="B209" s="78"/>
      <c r="C209" s="78"/>
      <c r="G209" s="91"/>
      <c r="H209" s="91"/>
      <c r="I209" s="91"/>
      <c r="J209" s="91"/>
      <c r="K209" s="91"/>
      <c r="L209" s="91"/>
      <c r="M209" s="91"/>
      <c r="N209" s="91"/>
      <c r="O209" s="91"/>
      <c r="P209" s="92"/>
      <c r="Q209" s="92">
        <f>Table13[[#This Row],[Tax Credit Scholarship ($)]]+Table13[[#This Row],[Other Financial Aid ($)]]</f>
        <v>0</v>
      </c>
      <c r="R209" s="92"/>
      <c r="S209" s="91"/>
      <c r="T209" s="76"/>
    </row>
    <row r="210" spans="2:20" s="79" customFormat="1" ht="12.6">
      <c r="B210" s="78"/>
      <c r="C210" s="78"/>
      <c r="D210" s="91"/>
      <c r="E210" s="91"/>
      <c r="F210" s="91"/>
      <c r="G210" s="91"/>
      <c r="H210" s="91"/>
      <c r="I210" s="91"/>
      <c r="J210" s="91"/>
      <c r="K210" s="91"/>
      <c r="L210" s="91"/>
      <c r="M210" s="91"/>
      <c r="N210" s="91"/>
      <c r="O210" s="91"/>
      <c r="P210" s="92"/>
      <c r="Q210" s="92">
        <f>Table13[[#This Row],[Tax Credit Scholarship ($)]]+Table13[[#This Row],[Other Financial Aid ($)]]</f>
        <v>0</v>
      </c>
      <c r="R210" s="92"/>
      <c r="S210" s="91"/>
      <c r="T210" s="76"/>
    </row>
    <row r="211" spans="2:20">
      <c r="D211" s="91"/>
      <c r="E211" s="91"/>
      <c r="F211" s="91"/>
      <c r="G211" s="91"/>
      <c r="H211" s="91"/>
      <c r="I211" s="91"/>
      <c r="J211" s="91"/>
      <c r="K211" s="91"/>
      <c r="L211" s="91"/>
      <c r="M211" s="91"/>
      <c r="N211" s="91"/>
      <c r="O211" s="91"/>
      <c r="P211" s="92"/>
      <c r="Q211" s="92"/>
      <c r="R211" s="92"/>
      <c r="S211" s="91"/>
    </row>
    <row r="212" spans="2:20">
      <c r="D212" s="91"/>
      <c r="E212" s="91"/>
      <c r="F212" s="91"/>
      <c r="G212" s="91"/>
      <c r="H212" s="91"/>
      <c r="I212" s="91"/>
      <c r="J212" s="91"/>
      <c r="K212" s="91"/>
      <c r="L212" s="91"/>
      <c r="M212" s="91"/>
      <c r="N212" s="91"/>
      <c r="O212" s="91"/>
      <c r="P212" s="92"/>
      <c r="Q212" s="92"/>
      <c r="R212" s="92"/>
      <c r="S212" s="91"/>
    </row>
    <row r="213" spans="2:20">
      <c r="D213" s="91"/>
      <c r="E213" s="91"/>
      <c r="F213" s="91"/>
      <c r="G213" s="91"/>
      <c r="H213" s="91"/>
      <c r="I213" s="91"/>
      <c r="J213" s="91"/>
      <c r="K213" s="91"/>
      <c r="L213" s="91"/>
      <c r="M213" s="91"/>
      <c r="N213" s="91"/>
      <c r="O213" s="91"/>
      <c r="P213" s="92"/>
      <c r="Q213" s="92"/>
      <c r="R213" s="92"/>
      <c r="S213" s="91"/>
    </row>
    <row r="214" spans="2:20">
      <c r="D214" s="91"/>
      <c r="E214" s="91"/>
      <c r="F214" s="91"/>
      <c r="G214" s="91"/>
      <c r="H214" s="91"/>
      <c r="I214" s="91"/>
      <c r="J214" s="91"/>
      <c r="K214" s="91"/>
      <c r="L214" s="91"/>
      <c r="M214" s="91"/>
      <c r="N214" s="91"/>
      <c r="O214" s="91"/>
      <c r="P214" s="92"/>
      <c r="Q214" s="92"/>
      <c r="R214" s="92"/>
      <c r="S214" s="91"/>
    </row>
    <row r="215" spans="2:20">
      <c r="D215" s="91"/>
      <c r="E215" s="91"/>
      <c r="F215" s="91"/>
      <c r="G215" s="91"/>
      <c r="H215" s="91"/>
      <c r="I215" s="91"/>
      <c r="J215" s="91"/>
      <c r="K215" s="91"/>
      <c r="L215" s="91"/>
      <c r="M215" s="91"/>
      <c r="N215" s="91"/>
      <c r="O215" s="91"/>
      <c r="P215" s="92"/>
      <c r="Q215" s="92"/>
      <c r="R215" s="92"/>
      <c r="S215" s="91"/>
    </row>
    <row r="216" spans="2:20">
      <c r="D216" s="91"/>
      <c r="E216" s="91"/>
      <c r="F216" s="91"/>
      <c r="G216" s="91"/>
      <c r="H216" s="91"/>
      <c r="I216" s="91"/>
      <c r="J216" s="91"/>
      <c r="K216" s="91"/>
      <c r="L216" s="91"/>
      <c r="M216" s="91"/>
      <c r="N216" s="91"/>
      <c r="O216" s="91"/>
      <c r="P216" s="92"/>
      <c r="Q216" s="92"/>
      <c r="R216" s="92"/>
      <c r="S216" s="91"/>
    </row>
    <row r="217" spans="2:20">
      <c r="D217" s="91"/>
      <c r="E217" s="91"/>
      <c r="F217" s="91"/>
      <c r="G217" s="91"/>
      <c r="H217" s="91"/>
      <c r="I217" s="91"/>
      <c r="J217" s="91"/>
      <c r="K217" s="91"/>
      <c r="L217" s="91"/>
      <c r="M217" s="91"/>
      <c r="N217" s="91"/>
      <c r="O217" s="91"/>
      <c r="P217" s="92"/>
      <c r="Q217" s="92"/>
      <c r="R217" s="92"/>
      <c r="S217" s="91"/>
    </row>
    <row r="218" spans="2:20">
      <c r="D218" s="91"/>
      <c r="E218" s="91"/>
      <c r="F218" s="91"/>
      <c r="G218" s="91"/>
      <c r="H218" s="91"/>
      <c r="I218" s="91"/>
      <c r="J218" s="91"/>
      <c r="K218" s="91"/>
      <c r="L218" s="91"/>
      <c r="M218" s="91"/>
      <c r="N218" s="91"/>
      <c r="O218" s="91"/>
      <c r="P218" s="92"/>
      <c r="Q218" s="92"/>
      <c r="R218" s="92"/>
      <c r="S218" s="79"/>
    </row>
    <row r="219" spans="2:20">
      <c r="D219" s="91"/>
      <c r="E219" s="91"/>
      <c r="F219" s="91"/>
      <c r="G219" s="91"/>
      <c r="H219" s="91"/>
      <c r="I219" s="91"/>
      <c r="J219" s="91"/>
      <c r="K219" s="91"/>
      <c r="L219" s="91"/>
      <c r="M219" s="91"/>
      <c r="N219" s="91"/>
      <c r="O219" s="91"/>
      <c r="P219" s="92"/>
      <c r="Q219" s="92"/>
      <c r="R219" s="92"/>
      <c r="S219" s="91"/>
    </row>
    <row r="220" spans="2:20">
      <c r="D220" s="91"/>
      <c r="E220" s="91"/>
      <c r="F220" s="91"/>
      <c r="G220" s="91"/>
      <c r="H220" s="91"/>
      <c r="I220" s="91"/>
      <c r="J220" s="91"/>
      <c r="K220" s="91"/>
      <c r="L220" s="91"/>
      <c r="M220" s="91"/>
      <c r="N220" s="91"/>
      <c r="O220" s="91"/>
      <c r="P220" s="92"/>
      <c r="Q220" s="92"/>
      <c r="R220" s="92"/>
      <c r="S220" s="91"/>
    </row>
    <row r="221" spans="2:20">
      <c r="D221" s="91"/>
      <c r="E221" s="91"/>
      <c r="F221" s="91"/>
      <c r="G221" s="91"/>
      <c r="H221" s="91"/>
      <c r="I221" s="91"/>
      <c r="J221" s="91"/>
      <c r="K221" s="91"/>
      <c r="L221" s="91"/>
      <c r="M221" s="91"/>
      <c r="N221" s="91"/>
      <c r="O221" s="91"/>
      <c r="P221" s="92"/>
      <c r="Q221" s="92"/>
      <c r="R221" s="92"/>
      <c r="S221" s="91"/>
    </row>
    <row r="222" spans="2:20">
      <c r="D222" s="91"/>
      <c r="E222" s="91"/>
      <c r="F222" s="91"/>
      <c r="G222" s="91"/>
      <c r="H222" s="91"/>
      <c r="I222" s="91"/>
      <c r="J222" s="91"/>
      <c r="K222" s="91"/>
      <c r="L222" s="91"/>
      <c r="M222" s="91"/>
      <c r="N222" s="91"/>
      <c r="O222" s="91"/>
      <c r="P222" s="92"/>
      <c r="Q222" s="92"/>
      <c r="R222" s="92"/>
      <c r="S222" s="79"/>
    </row>
    <row r="223" spans="2:20">
      <c r="B223" s="97"/>
      <c r="C223" s="98"/>
      <c r="D223" s="91"/>
      <c r="E223" s="91"/>
      <c r="F223" s="91"/>
      <c r="G223" s="91"/>
      <c r="H223" s="91"/>
      <c r="I223" s="91"/>
      <c r="J223" s="91"/>
      <c r="K223" s="91"/>
      <c r="L223" s="91"/>
      <c r="M223" s="99"/>
      <c r="N223" s="99"/>
      <c r="O223" s="99"/>
      <c r="P223" s="92"/>
      <c r="Q223" s="92"/>
      <c r="R223" s="92"/>
      <c r="S223" s="79"/>
    </row>
    <row r="224" spans="2:20">
      <c r="D224" s="91"/>
      <c r="E224" s="91"/>
      <c r="F224" s="91"/>
      <c r="G224" s="91"/>
      <c r="H224" s="91"/>
      <c r="I224" s="91"/>
      <c r="J224" s="91"/>
      <c r="K224" s="91"/>
      <c r="L224" s="91"/>
      <c r="M224" s="91"/>
      <c r="N224" s="91"/>
      <c r="O224" s="91"/>
      <c r="P224" s="92"/>
      <c r="Q224" s="92"/>
      <c r="R224" s="92"/>
      <c r="S224" s="79"/>
    </row>
    <row r="225" spans="4:19">
      <c r="D225" s="91"/>
      <c r="E225" s="91"/>
      <c r="F225" s="91"/>
      <c r="G225" s="91"/>
      <c r="H225" s="91"/>
      <c r="I225" s="91"/>
      <c r="J225" s="91"/>
      <c r="K225" s="91"/>
      <c r="L225" s="91"/>
      <c r="M225" s="91"/>
      <c r="N225" s="91"/>
      <c r="O225" s="91"/>
      <c r="P225" s="92"/>
      <c r="Q225" s="92"/>
      <c r="R225" s="92"/>
      <c r="S225" s="79"/>
    </row>
    <row r="226" spans="4:19">
      <c r="D226" s="91"/>
      <c r="E226" s="91"/>
      <c r="F226" s="91"/>
      <c r="G226" s="91"/>
      <c r="H226" s="91"/>
      <c r="I226" s="91"/>
      <c r="J226" s="91"/>
      <c r="K226" s="91"/>
      <c r="L226" s="91"/>
      <c r="M226" s="91"/>
      <c r="N226" s="91"/>
      <c r="O226" s="91"/>
      <c r="P226" s="92"/>
      <c r="Q226" s="92"/>
      <c r="R226" s="92"/>
      <c r="S226" s="79"/>
    </row>
    <row r="227" spans="4:19">
      <c r="D227" s="91"/>
      <c r="E227" s="91"/>
      <c r="F227" s="91"/>
      <c r="G227" s="91"/>
      <c r="H227" s="91"/>
      <c r="I227" s="91"/>
      <c r="J227" s="91"/>
      <c r="K227" s="91"/>
      <c r="L227" s="91"/>
      <c r="M227" s="91"/>
      <c r="N227" s="91"/>
      <c r="O227" s="91"/>
      <c r="P227" s="92"/>
      <c r="Q227" s="92"/>
      <c r="R227" s="92"/>
      <c r="S227" s="79"/>
    </row>
    <row r="228" spans="4:19">
      <c r="D228" s="91"/>
      <c r="E228" s="91"/>
      <c r="F228" s="91"/>
      <c r="G228" s="91"/>
      <c r="H228" s="91"/>
      <c r="I228" s="91"/>
      <c r="J228" s="91"/>
      <c r="K228" s="91"/>
      <c r="L228" s="91"/>
      <c r="M228" s="91"/>
      <c r="N228" s="91"/>
      <c r="O228" s="91"/>
      <c r="P228" s="92"/>
      <c r="Q228" s="92"/>
      <c r="R228" s="92"/>
      <c r="S228" s="91"/>
    </row>
    <row r="229" spans="4:19">
      <c r="D229" s="91"/>
      <c r="E229" s="91"/>
      <c r="F229" s="91"/>
      <c r="G229" s="91"/>
      <c r="H229" s="91"/>
      <c r="I229" s="91"/>
      <c r="J229" s="91"/>
      <c r="K229" s="91"/>
      <c r="L229" s="91"/>
      <c r="M229" s="91"/>
      <c r="N229" s="91"/>
      <c r="O229" s="91"/>
      <c r="P229" s="92"/>
      <c r="Q229" s="92"/>
      <c r="R229" s="92"/>
      <c r="S229" s="79"/>
    </row>
    <row r="230" spans="4:19">
      <c r="D230" s="91"/>
      <c r="E230" s="91"/>
      <c r="F230" s="91"/>
      <c r="G230" s="91"/>
      <c r="H230" s="91"/>
      <c r="I230" s="91"/>
      <c r="J230" s="91"/>
      <c r="K230" s="91"/>
      <c r="L230" s="91"/>
      <c r="M230" s="91"/>
      <c r="N230" s="91"/>
      <c r="O230" s="91"/>
      <c r="P230" s="92"/>
      <c r="Q230" s="92"/>
      <c r="R230" s="92"/>
      <c r="S230" s="79"/>
    </row>
    <row r="231" spans="4:19">
      <c r="D231" s="91"/>
      <c r="E231" s="91"/>
      <c r="F231" s="91"/>
      <c r="G231" s="91"/>
      <c r="H231" s="91"/>
      <c r="I231" s="91"/>
      <c r="J231" s="91"/>
      <c r="K231" s="91"/>
      <c r="L231" s="91"/>
      <c r="M231" s="91"/>
      <c r="N231" s="91"/>
      <c r="O231" s="91"/>
      <c r="P231" s="92"/>
      <c r="Q231" s="92"/>
      <c r="R231" s="92"/>
      <c r="S231" s="79"/>
    </row>
    <row r="232" spans="4:19">
      <c r="D232" s="91"/>
      <c r="E232" s="91"/>
      <c r="F232" s="91"/>
      <c r="G232" s="91"/>
      <c r="H232" s="91"/>
      <c r="I232" s="91"/>
      <c r="J232" s="91"/>
      <c r="K232" s="91"/>
      <c r="L232" s="91"/>
      <c r="M232" s="91"/>
      <c r="N232" s="91"/>
      <c r="O232" s="91"/>
      <c r="P232" s="92"/>
      <c r="Q232" s="92"/>
      <c r="R232" s="92"/>
      <c r="S232" s="79"/>
    </row>
  </sheetData>
  <phoneticPr fontId="18" type="noConversion"/>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50E18F4-0A9E-4A97-96A0-936A2AF7B8CD}">
          <x14:formula1>
            <xm:f>Data!$B$8:$B$21</xm:f>
          </x14:formula1>
          <xm:sqref>D5:D1048576</xm:sqref>
        </x14:dataValidation>
        <x14:dataValidation type="list" allowBlank="1" showInputMessage="1" showErrorMessage="1" xr:uid="{9C7CF0CA-01BB-47DB-915F-2891AB15E821}">
          <x14:formula1>
            <xm:f>Data!$D$8:$D$15</xm:f>
          </x14:formula1>
          <xm:sqref>E5:E1048576</xm:sqref>
        </x14:dataValidation>
        <x14:dataValidation type="list" allowBlank="1" showInputMessage="1" showErrorMessage="1" xr:uid="{F577D835-5D5C-425F-9EFC-33E6A0CE6398}">
          <x14:formula1>
            <xm:f>Data!$F$8:$F$21</xm:f>
          </x14:formula1>
          <xm:sqref>H5:H1048576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FAED-209C-4D15-ADF7-122830EA9DA9}">
  <dimension ref="B2:G21"/>
  <sheetViews>
    <sheetView workbookViewId="0">
      <selection activeCell="D22" sqref="D22"/>
    </sheetView>
  </sheetViews>
  <sheetFormatPr defaultRowHeight="14.45"/>
  <cols>
    <col min="2" max="2" width="20.42578125" customWidth="1"/>
    <col min="3" max="3" width="4.140625" customWidth="1"/>
    <col min="4" max="4" width="19.85546875" customWidth="1"/>
    <col min="5" max="5" width="5.28515625" customWidth="1"/>
    <col min="6" max="6" width="19.5703125" customWidth="1"/>
  </cols>
  <sheetData>
    <row r="2" spans="2:7" ht="20.100000000000001">
      <c r="B2" s="66" t="s">
        <v>119</v>
      </c>
    </row>
    <row r="4" spans="2:7">
      <c r="B4" s="2" t="s">
        <v>120</v>
      </c>
    </row>
    <row r="5" spans="2:7">
      <c r="B5" s="2"/>
    </row>
    <row r="7" spans="2:7">
      <c r="B7" s="68" t="s">
        <v>121</v>
      </c>
      <c r="D7" s="68" t="s">
        <v>122</v>
      </c>
      <c r="F7" s="68" t="s">
        <v>110</v>
      </c>
    </row>
    <row r="8" spans="2:7">
      <c r="B8" s="67" t="s">
        <v>32</v>
      </c>
      <c r="D8" s="67" t="s">
        <v>68</v>
      </c>
      <c r="F8" s="67" t="s">
        <v>123</v>
      </c>
    </row>
    <row r="9" spans="2:7">
      <c r="B9" s="67" t="s">
        <v>33</v>
      </c>
      <c r="D9" s="67" t="s">
        <v>69</v>
      </c>
      <c r="F9" s="67" t="s">
        <v>124</v>
      </c>
    </row>
    <row r="10" spans="2:7">
      <c r="B10" s="67" t="s">
        <v>34</v>
      </c>
      <c r="D10" s="67" t="s">
        <v>118</v>
      </c>
      <c r="F10" s="67" t="s">
        <v>125</v>
      </c>
      <c r="G10" t="s">
        <v>126</v>
      </c>
    </row>
    <row r="11" spans="2:7">
      <c r="B11" s="67" t="s">
        <v>35</v>
      </c>
      <c r="D11" s="67"/>
      <c r="F11" s="67" t="s">
        <v>127</v>
      </c>
    </row>
    <row r="12" spans="2:7">
      <c r="B12" s="67" t="s">
        <v>36</v>
      </c>
      <c r="D12" s="67"/>
      <c r="F12" s="67" t="s">
        <v>128</v>
      </c>
    </row>
    <row r="13" spans="2:7">
      <c r="B13" s="67" t="s">
        <v>37</v>
      </c>
      <c r="D13" s="67"/>
      <c r="F13" s="67" t="s">
        <v>129</v>
      </c>
    </row>
    <row r="14" spans="2:7">
      <c r="B14" s="67" t="s">
        <v>38</v>
      </c>
      <c r="D14" s="67"/>
      <c r="F14" s="67" t="s">
        <v>130</v>
      </c>
    </row>
    <row r="15" spans="2:7">
      <c r="B15" s="67" t="s">
        <v>39</v>
      </c>
      <c r="D15" s="67"/>
      <c r="F15" s="67"/>
    </row>
    <row r="16" spans="2:7">
      <c r="B16" s="67" t="s">
        <v>40</v>
      </c>
      <c r="F16" s="67"/>
    </row>
    <row r="17" spans="2:6">
      <c r="B17" s="67" t="s">
        <v>41</v>
      </c>
      <c r="F17" s="67"/>
    </row>
    <row r="18" spans="2:6">
      <c r="B18" s="67" t="s">
        <v>42</v>
      </c>
      <c r="F18" s="67"/>
    </row>
    <row r="19" spans="2:6">
      <c r="B19" s="67"/>
      <c r="F19" s="67"/>
    </row>
    <row r="20" spans="2:6">
      <c r="B20" s="67"/>
      <c r="F20" s="67"/>
    </row>
    <row r="21" spans="2:6">
      <c r="B21" s="67"/>
      <c r="F21" s="6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CEC1-5443-4B14-A889-51C31E7A8837}">
  <dimension ref="A2:B41"/>
  <sheetViews>
    <sheetView workbookViewId="0">
      <pane xSplit="1" ySplit="2" topLeftCell="B16" activePane="bottomRight" state="frozen"/>
      <selection pane="bottomRight" activeCell="B28" sqref="B28"/>
      <selection pane="bottomLeft" activeCell="A3" sqref="A3"/>
      <selection pane="topRight" activeCell="B1" sqref="B1"/>
    </sheetView>
  </sheetViews>
  <sheetFormatPr defaultColWidth="8.7109375" defaultRowHeight="15.6"/>
  <cols>
    <col min="1" max="1" width="8.7109375" style="106"/>
    <col min="2" max="2" width="92.85546875" style="113" customWidth="1"/>
    <col min="3" max="16384" width="8.7109375" style="108"/>
  </cols>
  <sheetData>
    <row r="2" spans="1:2" ht="18">
      <c r="B2" s="104" t="s">
        <v>131</v>
      </c>
    </row>
    <row r="3" spans="1:2">
      <c r="B3" s="107"/>
    </row>
    <row r="4" spans="1:2">
      <c r="B4" s="109" t="s">
        <v>132</v>
      </c>
    </row>
    <row r="5" spans="1:2" s="112" customFormat="1">
      <c r="A5" s="110"/>
      <c r="B5" s="111" t="s">
        <v>133</v>
      </c>
    </row>
    <row r="6" spans="1:2" s="112" customFormat="1" ht="30.95">
      <c r="A6" s="110"/>
      <c r="B6" s="114" t="s">
        <v>134</v>
      </c>
    </row>
    <row r="7" spans="1:2">
      <c r="B7" s="109"/>
    </row>
    <row r="8" spans="1:2">
      <c r="A8" s="106">
        <v>1</v>
      </c>
      <c r="B8" s="113" t="s">
        <v>135</v>
      </c>
    </row>
    <row r="9" spans="1:2" ht="46.5">
      <c r="A9" s="106">
        <v>2</v>
      </c>
      <c r="B9" s="113" t="s">
        <v>136</v>
      </c>
    </row>
    <row r="10" spans="1:2" ht="30.95">
      <c r="A10" s="106">
        <v>3</v>
      </c>
      <c r="B10" s="113" t="s">
        <v>137</v>
      </c>
    </row>
    <row r="11" spans="1:2">
      <c r="A11" s="106">
        <v>4</v>
      </c>
      <c r="B11" s="113" t="s">
        <v>138</v>
      </c>
    </row>
    <row r="12" spans="1:2" ht="30.95">
      <c r="A12" s="106">
        <v>5</v>
      </c>
      <c r="B12" s="113" t="s">
        <v>139</v>
      </c>
    </row>
    <row r="13" spans="1:2" ht="30.95">
      <c r="A13" s="106">
        <v>6</v>
      </c>
      <c r="B13" s="113" t="s">
        <v>140</v>
      </c>
    </row>
    <row r="14" spans="1:2" ht="30.95">
      <c r="A14" s="106">
        <v>7</v>
      </c>
      <c r="B14" s="113" t="s">
        <v>141</v>
      </c>
    </row>
    <row r="15" spans="1:2" ht="46.5">
      <c r="A15" s="106">
        <v>8</v>
      </c>
      <c r="B15" s="113" t="s">
        <v>142</v>
      </c>
    </row>
    <row r="16" spans="1:2" ht="46.5">
      <c r="A16" s="106">
        <v>9</v>
      </c>
      <c r="B16" s="113" t="s">
        <v>143</v>
      </c>
    </row>
    <row r="18" spans="1:2">
      <c r="B18" s="109" t="s">
        <v>144</v>
      </c>
    </row>
    <row r="19" spans="1:2">
      <c r="A19" s="110"/>
      <c r="B19" s="111" t="s">
        <v>145</v>
      </c>
    </row>
    <row r="20" spans="1:2" ht="30.95">
      <c r="A20" s="110"/>
      <c r="B20" s="114" t="s">
        <v>146</v>
      </c>
    </row>
    <row r="21" spans="1:2">
      <c r="B21" s="109"/>
    </row>
    <row r="22" spans="1:2">
      <c r="A22" s="106">
        <v>1</v>
      </c>
      <c r="B22" s="113" t="s">
        <v>135</v>
      </c>
    </row>
    <row r="23" spans="1:2" ht="46.5">
      <c r="A23" s="106">
        <v>2</v>
      </c>
      <c r="B23" s="113" t="s">
        <v>136</v>
      </c>
    </row>
    <row r="24" spans="1:2" ht="30.95">
      <c r="A24" s="106">
        <v>3</v>
      </c>
      <c r="B24" s="113" t="s">
        <v>147</v>
      </c>
    </row>
    <row r="25" spans="1:2">
      <c r="A25" s="106">
        <v>4</v>
      </c>
      <c r="B25" s="113" t="s">
        <v>148</v>
      </c>
    </row>
    <row r="26" spans="1:2" ht="30.95">
      <c r="A26" s="106">
        <v>5</v>
      </c>
      <c r="B26" s="113" t="s">
        <v>149</v>
      </c>
    </row>
    <row r="27" spans="1:2" ht="46.5">
      <c r="A27" s="106">
        <v>6</v>
      </c>
      <c r="B27" s="113" t="s">
        <v>150</v>
      </c>
    </row>
    <row r="28" spans="1:2">
      <c r="A28" s="106">
        <v>7</v>
      </c>
      <c r="B28" s="113" t="s">
        <v>151</v>
      </c>
    </row>
    <row r="30" spans="1:2">
      <c r="B30" s="109" t="s">
        <v>21</v>
      </c>
    </row>
    <row r="31" spans="1:2">
      <c r="B31" s="111" t="s">
        <v>152</v>
      </c>
    </row>
    <row r="33" spans="1:2" ht="30.95">
      <c r="A33" s="106">
        <v>1</v>
      </c>
      <c r="B33" s="113" t="s">
        <v>153</v>
      </c>
    </row>
    <row r="34" spans="1:2" ht="46.5">
      <c r="A34" s="106">
        <v>2</v>
      </c>
      <c r="B34" s="113" t="s">
        <v>154</v>
      </c>
    </row>
    <row r="35" spans="1:2" ht="30.95">
      <c r="A35" s="106">
        <v>3</v>
      </c>
      <c r="B35" s="113" t="s">
        <v>155</v>
      </c>
    </row>
    <row r="37" spans="1:2">
      <c r="B37" s="109" t="s">
        <v>0</v>
      </c>
    </row>
    <row r="38" spans="1:2">
      <c r="B38" s="111" t="s">
        <v>156</v>
      </c>
    </row>
    <row r="40" spans="1:2">
      <c r="B40" s="113" t="s">
        <v>157</v>
      </c>
    </row>
    <row r="41" spans="1:2">
      <c r="B41" s="113"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 xmlns="1d0acefa-412e-409a-9a15-e8e0d11d10e6">Marketing, Plan, 7 Steps, KPI</Tag>
    <TaxCatchAll xmlns="a98f428e-cd07-4a19-8671-46070fbceea1" xsi:nil="true"/>
    <lcf76f155ced4ddcb4097134ff3c332f xmlns="1d0acefa-412e-409a-9a15-e8e0d11d10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A614E051208C40AFDFD242C6A7BD6F" ma:contentTypeVersion="17" ma:contentTypeDescription="Create a new document." ma:contentTypeScope="" ma:versionID="16175b4febbbeab5daf4b85fb9c242de">
  <xsd:schema xmlns:xsd="http://www.w3.org/2001/XMLSchema" xmlns:xs="http://www.w3.org/2001/XMLSchema" xmlns:p="http://schemas.microsoft.com/office/2006/metadata/properties" xmlns:ns2="1d0acefa-412e-409a-9a15-e8e0d11d10e6" xmlns:ns3="a98f428e-cd07-4a19-8671-46070fbceea1" targetNamespace="http://schemas.microsoft.com/office/2006/metadata/properties" ma:root="true" ma:fieldsID="a06751f5b49cedcee7aa69223843f772" ns2:_="" ns3:_="">
    <xsd:import namespace="1d0acefa-412e-409a-9a15-e8e0d11d10e6"/>
    <xsd:import namespace="a98f428e-cd07-4a19-8671-46070fbcee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acefa-412e-409a-9a15-e8e0d11d10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f43265-cec4-4e88-866a-446a10007a45" ma:termSetId="09814cd3-568e-fe90-9814-8d621ff8fb84" ma:anchorId="fba54fb3-c3e1-fe81-a776-ca4b69148c4d" ma:open="true" ma:isKeyword="false">
      <xsd:complexType>
        <xsd:sequence>
          <xsd:element ref="pc:Terms" minOccurs="0" maxOccurs="1"/>
        </xsd:sequence>
      </xsd:complexType>
    </xsd:element>
    <xsd:element name="Tag" ma:index="24" nillable="true" ma:displayName="Tag" ma:format="Dropdown" ma:internalName="Ta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f428e-cd07-4a19-8671-46070fbcee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ac5d7d-14da-4915-8a3f-c029a0f6691d}" ma:internalName="TaxCatchAll" ma:showField="CatchAllData" ma:web="a98f428e-cd07-4a19-8671-46070fbce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17FFF-910F-4469-9ED4-7C14C7675AAD}"/>
</file>

<file path=customXml/itemProps2.xml><?xml version="1.0" encoding="utf-8"?>
<ds:datastoreItem xmlns:ds="http://schemas.openxmlformats.org/officeDocument/2006/customXml" ds:itemID="{F9065FB0-20E4-48DD-A2DE-8AF4BA83D0B5}"/>
</file>

<file path=customXml/itemProps3.xml><?xml version="1.0" encoding="utf-8"?>
<ds:datastoreItem xmlns:ds="http://schemas.openxmlformats.org/officeDocument/2006/customXml" ds:itemID="{7CED49F0-7A33-468A-81CF-69983BE105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Dolores Alvarado</cp:lastModifiedBy>
  <cp:revision/>
  <dcterms:created xsi:type="dcterms:W3CDTF">2022-06-09T17:29:36Z</dcterms:created>
  <dcterms:modified xsi:type="dcterms:W3CDTF">2022-07-14T16:19:45Z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0x010100DCA614E051208C40AFDFD242C6A7BD6F</vt:lpwstr>
  </property>
  <property fmtid="{D5CDD505-2E9C-101B-9397-08002B2CF9AE}" pid="3" name="MediaServiceImageTags">
    <vt:lpwstr/>
  </property>
</Properties>
</file>